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SA55627\Desktop\2019.20\"/>
    </mc:Choice>
  </mc:AlternateContent>
  <xr:revisionPtr revIDLastSave="0" documentId="13_ncr:1_{A3C0C86C-20B0-496F-A221-1B0F1DF31815}" xr6:coauthVersionLast="41" xr6:coauthVersionMax="41" xr10:uidLastSave="{00000000-0000-0000-0000-000000000000}"/>
  <bookViews>
    <workbookView xWindow="-108" yWindow="-108" windowWidth="23256" windowHeight="12576" firstSheet="1" activeTab="7" xr2:uid="{00000000-000D-0000-FFFF-FFFF00000000}"/>
  </bookViews>
  <sheets>
    <sheet name="U13 by Code" sheetId="18" state="hidden" r:id="rId1"/>
    <sheet name="U13 by Team" sheetId="19" r:id="rId2"/>
    <sheet name="U14 by Code" sheetId="21" state="hidden" r:id="rId3"/>
    <sheet name="U14 by Team" sheetId="22" r:id="rId4"/>
    <sheet name="U15 by Code" sheetId="24" state="hidden" r:id="rId5"/>
    <sheet name="U15 by Team" sheetId="25" r:id="rId6"/>
    <sheet name="U16 by Code" sheetId="26" state="hidden" r:id="rId7"/>
    <sheet name="U16 by Team" sheetId="2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22" l="1"/>
  <c r="K6" i="22"/>
  <c r="K5" i="22"/>
  <c r="K4" i="22"/>
  <c r="K3" i="22"/>
  <c r="G7" i="22"/>
  <c r="G6" i="22"/>
  <c r="G5" i="22"/>
  <c r="G4" i="22"/>
  <c r="G3" i="22"/>
  <c r="G30" i="19"/>
  <c r="G29" i="19"/>
  <c r="G28" i="19"/>
  <c r="G27" i="19"/>
  <c r="G26" i="19"/>
  <c r="G24" i="19"/>
  <c r="G23" i="19"/>
  <c r="G22" i="19"/>
  <c r="G21" i="19"/>
  <c r="G20" i="19"/>
  <c r="G19" i="19"/>
  <c r="G18" i="19"/>
  <c r="G17" i="19"/>
  <c r="G16" i="19"/>
  <c r="K30" i="19"/>
  <c r="K28" i="19"/>
  <c r="K27" i="19"/>
  <c r="K26" i="19"/>
  <c r="K25" i="19"/>
  <c r="K24" i="19"/>
  <c r="K22" i="19"/>
  <c r="K21" i="19"/>
  <c r="K19" i="19"/>
  <c r="K18" i="19"/>
  <c r="K17" i="19"/>
  <c r="K16" i="19"/>
  <c r="G5" i="19"/>
  <c r="G4" i="19"/>
  <c r="G3" i="19"/>
  <c r="K5" i="19"/>
  <c r="K4" i="19"/>
  <c r="K3" i="19"/>
  <c r="G15" i="19"/>
  <c r="K2" i="19"/>
  <c r="G2" i="19"/>
  <c r="K37" i="22"/>
  <c r="K36" i="22"/>
  <c r="K35" i="22"/>
  <c r="K34" i="22"/>
  <c r="K33" i="22"/>
  <c r="K32" i="22"/>
  <c r="K28" i="22"/>
  <c r="K27" i="22"/>
  <c r="K26" i="22"/>
  <c r="K25" i="22"/>
  <c r="K24" i="22"/>
  <c r="K22" i="22"/>
  <c r="K5" i="27"/>
  <c r="K4" i="27"/>
  <c r="K3" i="27"/>
  <c r="K2" i="27"/>
  <c r="G5" i="27"/>
  <c r="G4" i="27"/>
  <c r="G3" i="27"/>
  <c r="G2" i="27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K35" i="25"/>
  <c r="K34" i="25"/>
  <c r="K33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2" i="25"/>
  <c r="G2" i="25"/>
  <c r="G37" i="22"/>
  <c r="G36" i="22"/>
  <c r="G35" i="22"/>
  <c r="G34" i="22"/>
  <c r="G33" i="22"/>
  <c r="G32" i="22"/>
  <c r="G31" i="22"/>
  <c r="G30" i="22"/>
  <c r="G28" i="22"/>
  <c r="G27" i="22"/>
  <c r="G26" i="22"/>
  <c r="G25" i="22"/>
  <c r="G23" i="22"/>
  <c r="L7" i="22"/>
  <c r="K30" i="22" s="1"/>
  <c r="L6" i="22"/>
  <c r="G24" i="22" s="1"/>
  <c r="L5" i="22"/>
  <c r="K23" i="22" s="1"/>
  <c r="K2" i="22"/>
  <c r="G2" i="22"/>
  <c r="L35" i="25"/>
  <c r="G39" i="25" s="1"/>
  <c r="L34" i="25"/>
  <c r="K44" i="25" s="1"/>
  <c r="L44" i="25" s="1"/>
  <c r="O5" i="25" s="1"/>
  <c r="L33" i="25"/>
  <c r="K41" i="25" s="1"/>
  <c r="L32" i="25"/>
  <c r="G45" i="25" s="1"/>
  <c r="L31" i="25"/>
  <c r="K42" i="25" s="1"/>
  <c r="L30" i="25"/>
  <c r="L29" i="25"/>
  <c r="K39" i="25" s="1"/>
  <c r="L39" i="25" s="1"/>
  <c r="O4" i="25" s="1"/>
  <c r="L28" i="25"/>
  <c r="G42" i="25" s="1"/>
  <c r="L42" i="25" s="1"/>
  <c r="S4" i="25" s="1"/>
  <c r="L30" i="19" l="1"/>
  <c r="L25" i="19" l="1"/>
  <c r="L37" i="22" l="1"/>
  <c r="K48" i="22" s="1"/>
  <c r="L36" i="22"/>
  <c r="G47" i="22" s="1"/>
  <c r="L34" i="22"/>
  <c r="K47" i="22" s="1"/>
  <c r="L32" i="22"/>
  <c r="K43" i="22" s="1"/>
  <c r="L30" i="22"/>
  <c r="G43" i="22" s="1"/>
  <c r="L22" i="22" l="1"/>
  <c r="K46" i="22" s="1"/>
  <c r="L26" i="22"/>
  <c r="G42" i="22" s="1"/>
  <c r="L4" i="22"/>
  <c r="K29" i="22" s="1"/>
  <c r="L3" i="22"/>
  <c r="L2" i="22"/>
  <c r="G22" i="22" l="1"/>
  <c r="K31" i="22"/>
  <c r="L31" i="22" s="1"/>
  <c r="K44" i="22" s="1"/>
  <c r="L27" i="22"/>
  <c r="K42" i="22" s="1"/>
  <c r="G29" i="22"/>
  <c r="L24" i="22"/>
  <c r="G49" i="22" s="1"/>
  <c r="L33" i="22"/>
  <c r="K49" i="22" s="1"/>
  <c r="L25" i="22"/>
  <c r="G46" i="22" s="1"/>
  <c r="L35" i="22"/>
  <c r="G45" i="22" s="1"/>
  <c r="L43" i="22"/>
  <c r="L28" i="22"/>
  <c r="G44" i="22" s="1"/>
  <c r="L29" i="22"/>
  <c r="G48" i="22" s="1"/>
  <c r="K15" i="19"/>
  <c r="K20" i="27"/>
  <c r="K25" i="27"/>
  <c r="G19" i="27"/>
  <c r="L20" i="25" l="1"/>
  <c r="G40" i="25" s="1"/>
  <c r="L40" i="25" s="1"/>
  <c r="O3" i="25" s="1"/>
  <c r="L23" i="22"/>
  <c r="K45" i="22" s="1"/>
  <c r="L45" i="22"/>
  <c r="L42" i="22"/>
  <c r="L49" i="22"/>
  <c r="S5" i="22" s="1"/>
  <c r="L44" i="22"/>
  <c r="L46" i="22"/>
  <c r="L48" i="22"/>
  <c r="L5" i="19"/>
  <c r="K20" i="19" s="1"/>
  <c r="L24" i="19"/>
  <c r="L27" i="19"/>
  <c r="L22" i="25"/>
  <c r="K38" i="25" s="1"/>
  <c r="S3" i="22" l="1"/>
  <c r="L29" i="19"/>
  <c r="L23" i="19"/>
  <c r="O5" i="22"/>
  <c r="O3" i="22"/>
  <c r="O4" i="22"/>
  <c r="L47" i="22"/>
  <c r="S4" i="22" s="1"/>
  <c r="S2" i="22"/>
  <c r="G20" i="27"/>
  <c r="L20" i="27" s="1"/>
  <c r="L5" i="27"/>
  <c r="K24" i="27" s="1"/>
  <c r="L3" i="27"/>
  <c r="L4" i="27"/>
  <c r="G24" i="27" s="1"/>
  <c r="L24" i="27" s="1"/>
  <c r="L17" i="19"/>
  <c r="L2" i="25"/>
  <c r="K32" i="25" s="1"/>
  <c r="T16" i="27"/>
  <c r="G25" i="27" l="1"/>
  <c r="L25" i="27" s="1"/>
  <c r="G23" i="27"/>
  <c r="O2" i="22"/>
  <c r="L2" i="19"/>
  <c r="K29" i="19" s="1"/>
  <c r="K23" i="27"/>
  <c r="L23" i="27" s="1"/>
  <c r="K18" i="27"/>
  <c r="L20" i="19"/>
  <c r="L15" i="19"/>
  <c r="G18" i="27"/>
  <c r="K21" i="27"/>
  <c r="L21" i="25"/>
  <c r="L18" i="19"/>
  <c r="L21" i="19"/>
  <c r="G41" i="19" s="1"/>
  <c r="L4" i="19"/>
  <c r="G25" i="19" s="1"/>
  <c r="L2" i="27"/>
  <c r="K22" i="27" s="1"/>
  <c r="L3" i="19"/>
  <c r="K23" i="19" s="1"/>
  <c r="G43" i="25" l="1"/>
  <c r="K43" i="25"/>
  <c r="L43" i="25" s="1"/>
  <c r="O2" i="25" s="1"/>
  <c r="L26" i="19"/>
  <c r="L18" i="27"/>
  <c r="O4" i="27" s="1"/>
  <c r="G21" i="27"/>
  <c r="L21" i="27" s="1"/>
  <c r="G22" i="27"/>
  <c r="L22" i="27" s="1"/>
  <c r="L25" i="25"/>
  <c r="G44" i="25" s="1"/>
  <c r="L28" i="19"/>
  <c r="K41" i="19" s="1"/>
  <c r="L41" i="19" s="1"/>
  <c r="K19" i="27"/>
  <c r="L19" i="27" s="1"/>
  <c r="L26" i="25"/>
  <c r="K40" i="25" s="1"/>
  <c r="L16" i="19"/>
  <c r="L19" i="19"/>
  <c r="K37" i="19" s="1"/>
  <c r="L22" i="19"/>
  <c r="K39" i="19"/>
  <c r="K35" i="19"/>
  <c r="G39" i="19"/>
  <c r="K40" i="19" l="1"/>
  <c r="O2" i="27"/>
  <c r="S3" i="27"/>
  <c r="S5" i="27"/>
  <c r="G35" i="19"/>
  <c r="G36" i="19"/>
  <c r="S2" i="27"/>
  <c r="O5" i="27"/>
  <c r="L23" i="25"/>
  <c r="G41" i="25" s="1"/>
  <c r="L41" i="25" s="1"/>
  <c r="S2" i="25" s="1"/>
  <c r="G37" i="19"/>
  <c r="L37" i="19" s="1"/>
  <c r="K36" i="19"/>
  <c r="K38" i="19"/>
  <c r="L39" i="19"/>
  <c r="G40" i="19"/>
  <c r="L40" i="19" s="1"/>
  <c r="O3" i="27"/>
  <c r="T3" i="27" s="1"/>
  <c r="S4" i="27"/>
  <c r="T4" i="27" s="1"/>
  <c r="L35" i="19"/>
  <c r="L24" i="25"/>
  <c r="G38" i="25" s="1"/>
  <c r="L38" i="25" s="1"/>
  <c r="S3" i="25" s="1"/>
  <c r="L27" i="25"/>
  <c r="K42" i="19"/>
  <c r="G42" i="19"/>
  <c r="G38" i="19"/>
  <c r="L36" i="19"/>
  <c r="T2" i="27"/>
  <c r="T5" i="27"/>
  <c r="T16" i="22"/>
  <c r="T4" i="25" l="1"/>
  <c r="K45" i="25"/>
  <c r="L45" i="25" s="1"/>
  <c r="S5" i="25" s="1"/>
  <c r="S2" i="19"/>
  <c r="L38" i="19"/>
  <c r="O4" i="19" s="1"/>
  <c r="S5" i="19"/>
  <c r="T5" i="19" s="1"/>
  <c r="O5" i="19"/>
  <c r="T5" i="25"/>
  <c r="L42" i="19"/>
  <c r="S3" i="19" s="1"/>
  <c r="O2" i="19"/>
  <c r="T2" i="19" s="1"/>
  <c r="S4" i="19"/>
  <c r="O11" i="27"/>
  <c r="S11" i="27"/>
  <c r="T3" i="25"/>
  <c r="O10" i="27"/>
  <c r="T2" i="25"/>
  <c r="T3" i="22"/>
  <c r="S10" i="27"/>
  <c r="T2" i="22"/>
  <c r="T4" i="22"/>
  <c r="O11" i="25" l="1"/>
  <c r="S11" i="25"/>
  <c r="T11" i="25" s="1"/>
  <c r="T17" i="25" s="1"/>
  <c r="T4" i="19"/>
  <c r="S16" i="19" s="1"/>
  <c r="O3" i="19"/>
  <c r="T3" i="19" s="1"/>
  <c r="S15" i="19" s="1"/>
  <c r="T11" i="27"/>
  <c r="T10" i="27"/>
  <c r="O16" i="19"/>
  <c r="O10" i="22"/>
  <c r="S10" i="25"/>
  <c r="O10" i="25"/>
  <c r="T5" i="22"/>
  <c r="S11" i="22" s="1"/>
  <c r="O15" i="19" l="1"/>
  <c r="T15" i="19"/>
  <c r="T16" i="19"/>
  <c r="T21" i="19" s="1"/>
  <c r="S10" i="22"/>
  <c r="T10" i="22"/>
  <c r="O11" i="22"/>
  <c r="T11" i="22" s="1"/>
  <c r="T10" i="25"/>
</calcChain>
</file>

<file path=xl/sharedStrings.xml><?xml version="1.0" encoding="utf-8"?>
<sst xmlns="http://schemas.openxmlformats.org/spreadsheetml/2006/main" count="1516" uniqueCount="150">
  <si>
    <t>ID No</t>
  </si>
  <si>
    <t>Team Name</t>
  </si>
  <si>
    <t>League</t>
  </si>
  <si>
    <t>Age Group</t>
  </si>
  <si>
    <t>U13</t>
  </si>
  <si>
    <t>U14</t>
  </si>
  <si>
    <t>U15</t>
  </si>
  <si>
    <t>U16</t>
  </si>
  <si>
    <t>V</t>
  </si>
  <si>
    <t>A</t>
  </si>
  <si>
    <t>H</t>
  </si>
  <si>
    <t>A1</t>
  </si>
  <si>
    <t>B1</t>
  </si>
  <si>
    <t>C1</t>
  </si>
  <si>
    <t>D1</t>
  </si>
  <si>
    <t>E1</t>
  </si>
  <si>
    <t>F1</t>
  </si>
  <si>
    <t>A2</t>
  </si>
  <si>
    <t>B2</t>
  </si>
  <si>
    <t>C2</t>
  </si>
  <si>
    <t>D2</t>
  </si>
  <si>
    <t>E2</t>
  </si>
  <si>
    <t>G2</t>
  </si>
  <si>
    <t>F2</t>
  </si>
  <si>
    <t>H2</t>
  </si>
  <si>
    <t>J2</t>
  </si>
  <si>
    <t>I2</t>
  </si>
  <si>
    <t>K2</t>
  </si>
  <si>
    <t>L2</t>
  </si>
  <si>
    <t>M2</t>
  </si>
  <si>
    <t>N2</t>
  </si>
  <si>
    <t>O2</t>
  </si>
  <si>
    <t>P2</t>
  </si>
  <si>
    <t>A3</t>
  </si>
  <si>
    <t>B3</t>
  </si>
  <si>
    <t>C3</t>
  </si>
  <si>
    <t>D3</t>
  </si>
  <si>
    <t>E3</t>
  </si>
  <si>
    <t>F3</t>
  </si>
  <si>
    <t>G3</t>
  </si>
  <si>
    <t>H3</t>
  </si>
  <si>
    <t>QF 1</t>
  </si>
  <si>
    <t>QF 2</t>
  </si>
  <si>
    <t>QF 3</t>
  </si>
  <si>
    <t>QF 4</t>
  </si>
  <si>
    <t>SF 1</t>
  </si>
  <si>
    <t>SF 2</t>
  </si>
  <si>
    <t>FINAL</t>
  </si>
  <si>
    <t>Winner</t>
  </si>
  <si>
    <t>FINAL  -  TBC</t>
  </si>
  <si>
    <t>Admaston Juniors</t>
  </si>
  <si>
    <t>Lawley Lightmoor Galaxy</t>
  </si>
  <si>
    <t>Wrekin Panthers</t>
  </si>
  <si>
    <t>Ercall Rangers</t>
  </si>
  <si>
    <t>Albrighton Juniors</t>
  </si>
  <si>
    <t>Ercall Aces</t>
  </si>
  <si>
    <t>Wrockwardine Wood</t>
  </si>
  <si>
    <t>Wrekin Lions</t>
  </si>
  <si>
    <t>Admaston United</t>
  </si>
  <si>
    <t>Lawley Lightmoor Allstars</t>
  </si>
  <si>
    <t>Nova United Green</t>
  </si>
  <si>
    <t>Nova United Black</t>
  </si>
  <si>
    <t>Shropshire</t>
  </si>
  <si>
    <t>Telford</t>
  </si>
  <si>
    <t>CHURCH STRETTON MAGPIES</t>
  </si>
  <si>
    <t>MERESIDERS MANIACS</t>
  </si>
  <si>
    <t>OSWESTRY LIONS</t>
  </si>
  <si>
    <t>SAHA SHARKS</t>
  </si>
  <si>
    <t>SAHA STORM</t>
  </si>
  <si>
    <t>SHREWSBURY JUNIORS</t>
  </si>
  <si>
    <t>SHREWSBURY JNR LIONS</t>
  </si>
  <si>
    <t>LLANYMYNECH JUNIORS</t>
  </si>
  <si>
    <t>MARKET DRAYTON TIGERS</t>
  </si>
  <si>
    <t>MERESIDERS MENACES</t>
  </si>
  <si>
    <t>SHAWBURY UTD JUNIORS</t>
  </si>
  <si>
    <t>UP &amp; COMERS EAGLES</t>
  </si>
  <si>
    <t>WHITCHURCH ALPORT JUNIORS</t>
  </si>
  <si>
    <t>WORTHEN JUNIORS</t>
  </si>
  <si>
    <t>BAYSTON HILL JUNIORS</t>
  </si>
  <si>
    <t>ELLESMERE RANGERS</t>
  </si>
  <si>
    <t>MEOLE BRACE JUNIORS</t>
  </si>
  <si>
    <t>SAHA COLTS</t>
  </si>
  <si>
    <t>SAHA TIGERS</t>
  </si>
  <si>
    <t>OSWESTRY</t>
  </si>
  <si>
    <t>SAHA GALAXY</t>
  </si>
  <si>
    <t>UP &amp; COMERS HAWKS</t>
  </si>
  <si>
    <t>@ AFC Telford</t>
  </si>
  <si>
    <t>@ Market Drayton FC</t>
  </si>
  <si>
    <t>OSWESTRY DASHOUNDS</t>
  </si>
  <si>
    <t>OSWESTRY GREYHOUNDS</t>
  </si>
  <si>
    <t>SHAWBURY UTD HARRIERS</t>
  </si>
  <si>
    <t>PREES SABRES</t>
  </si>
  <si>
    <t>CRAVEN ARMS JUNIORS</t>
  </si>
  <si>
    <t>SAHA TORNADOES</t>
  </si>
  <si>
    <t>SHAWBURY UTD HAWKS</t>
  </si>
  <si>
    <t>UP &amp; COMERS FALCONS</t>
  </si>
  <si>
    <t>UP &amp; COMERS HARRIERS</t>
  </si>
  <si>
    <t>NC United Blues</t>
  </si>
  <si>
    <t>NC United Whites</t>
  </si>
  <si>
    <t>Wellington Amateurs United</t>
  </si>
  <si>
    <t>Sinclair United Lions</t>
  </si>
  <si>
    <t>Randlay Colts Blues</t>
  </si>
  <si>
    <t>1ST ROUND  -  6/10/19</t>
  </si>
  <si>
    <t>1ST ROUND  - 6/10/19</t>
  </si>
  <si>
    <t>Broseley Youth Sports</t>
  </si>
  <si>
    <t>AFC Bridgnorth Spartans Blacks</t>
  </si>
  <si>
    <t>Lawley Lightmoor Comets</t>
  </si>
  <si>
    <t>NC United</t>
  </si>
  <si>
    <t>Perton &amp; Codsall United</t>
  </si>
  <si>
    <t>AFC Bridgnorth Spartans Reds</t>
  </si>
  <si>
    <t>Ercall Colts</t>
  </si>
  <si>
    <t>Nova United</t>
  </si>
  <si>
    <t>Idsall Rangers</t>
  </si>
  <si>
    <t>Market Drayton Tigers</t>
  </si>
  <si>
    <t>Sinclair United</t>
  </si>
  <si>
    <t>Randlay Colts</t>
  </si>
  <si>
    <t>Old Wulfrunians South</t>
  </si>
  <si>
    <t>Prees Juniors</t>
  </si>
  <si>
    <t>Shifnal Town Blue</t>
  </si>
  <si>
    <t>AFC Bridgnorth Spartans</t>
  </si>
  <si>
    <t>Bridgnorth Town Juniors</t>
  </si>
  <si>
    <t>Highley Miners Welfare</t>
  </si>
  <si>
    <t>Shifnal Harriers</t>
  </si>
  <si>
    <t>Shifnal Town</t>
  </si>
  <si>
    <t>Nova Athletic</t>
  </si>
  <si>
    <t>Bridgnorth Town Juniors FC</t>
  </si>
  <si>
    <t>Wrockwardine Wood Juniors</t>
  </si>
  <si>
    <t>Albrighton FC</t>
  </si>
  <si>
    <t>Wellington Amateurs</t>
  </si>
  <si>
    <t>MARKET DRAYTON TIGER COLTS</t>
  </si>
  <si>
    <t>MERESIDERS MARVELS</t>
  </si>
  <si>
    <t>SAHA MARVELS</t>
  </si>
  <si>
    <t>WEM TOWN JUNIORS</t>
  </si>
  <si>
    <t>BASCHURCH</t>
  </si>
  <si>
    <t>MORDA JUNIORS</t>
  </si>
  <si>
    <t>UP &amp; COMERS OSPREYS</t>
  </si>
  <si>
    <t>SHREWSBURY JNRS LIONS</t>
  </si>
  <si>
    <t>SHREWSBURY JNRS COLTS</t>
  </si>
  <si>
    <t>Albrighton</t>
  </si>
  <si>
    <t>Randlay Colts Juniors Blue</t>
  </si>
  <si>
    <t>Madeley Sports</t>
  </si>
  <si>
    <t>FINAL  -  26/4/20</t>
  </si>
  <si>
    <t>2ND ROUND  -  10/11/19</t>
  </si>
  <si>
    <t>3RD ROUND  -  24/11/19</t>
  </si>
  <si>
    <t>QTR FINALS  -  2/2/20</t>
  </si>
  <si>
    <t>SEMI FINALS  -  1/3/20</t>
  </si>
  <si>
    <t>2ND ROUND - 10/11/19</t>
  </si>
  <si>
    <t>3RD ROUND - 24/11/19</t>
  </si>
  <si>
    <t>FINAL  - 26/04/20</t>
  </si>
  <si>
    <t>FINAL  - 29/03/20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</si>
</sst>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11"/>
      <color rgb="FF00CC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16" fontId="6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 applyProtection="1">
      <alignment horizontal="center"/>
      <protection locked="0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16" fontId="8" fillId="0" borderId="0" xfId="0" applyNumberFormat="1" applyFont="1"/>
    <xf numFmtId="14" fontId="8" fillId="0" borderId="0" xfId="0" applyNumberFormat="1" applyFont="1"/>
    <xf numFmtId="16" fontId="7" fillId="0" borderId="0" xfId="0" applyNumberFormat="1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" fontId="7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3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colors>
    <mruColors>
      <color rgb="FF00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00CC00"/>
  </sheetPr>
  <dimension ref="A1:P49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3.44140625" customWidth="1"/>
    <col min="3" max="3" width="22.44140625" customWidth="1"/>
    <col min="4" max="4" width="10.44140625" customWidth="1"/>
    <col min="5" max="5" width="11.6640625" bestFit="1" customWidth="1"/>
    <col min="6" max="6" width="9.109375" style="3"/>
    <col min="7" max="9" width="9.109375" style="2"/>
    <col min="11" max="11" width="9.109375" style="2"/>
    <col min="12" max="12" width="20.33203125" style="2" bestFit="1" customWidth="1"/>
    <col min="13" max="16" width="9.109375" style="2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F1" s="8" t="s">
        <v>102</v>
      </c>
      <c r="L1" s="8" t="s">
        <v>144</v>
      </c>
    </row>
    <row r="2" spans="1:16" x14ac:dyDescent="0.3">
      <c r="A2">
        <v>1</v>
      </c>
      <c r="B2" s="53" t="s">
        <v>50</v>
      </c>
      <c r="C2" t="s">
        <v>63</v>
      </c>
      <c r="D2" t="s">
        <v>4</v>
      </c>
      <c r="F2" s="3" t="s">
        <v>11</v>
      </c>
      <c r="G2" s="49">
        <v>23</v>
      </c>
      <c r="H2" s="2" t="s">
        <v>8</v>
      </c>
      <c r="I2" s="49">
        <v>5</v>
      </c>
      <c r="J2" s="45"/>
      <c r="K2" s="7"/>
      <c r="L2" s="3" t="s">
        <v>41</v>
      </c>
      <c r="M2" s="23" t="s">
        <v>39</v>
      </c>
      <c r="N2" s="2" t="s">
        <v>8</v>
      </c>
      <c r="O2" s="23" t="s">
        <v>33</v>
      </c>
    </row>
    <row r="3" spans="1:16" x14ac:dyDescent="0.3">
      <c r="A3">
        <v>2</v>
      </c>
      <c r="B3" s="53" t="s">
        <v>58</v>
      </c>
      <c r="C3" t="s">
        <v>63</v>
      </c>
      <c r="D3" t="s">
        <v>4</v>
      </c>
      <c r="F3" s="3" t="s">
        <v>12</v>
      </c>
      <c r="G3" s="49">
        <v>34</v>
      </c>
      <c r="H3" s="2" t="s">
        <v>8</v>
      </c>
      <c r="I3" s="49">
        <v>14</v>
      </c>
      <c r="J3" s="45"/>
      <c r="K3" s="7"/>
      <c r="L3" s="3" t="s">
        <v>42</v>
      </c>
      <c r="M3" s="23" t="s">
        <v>40</v>
      </c>
      <c r="N3" s="2" t="s">
        <v>8</v>
      </c>
      <c r="O3" s="23" t="s">
        <v>37</v>
      </c>
    </row>
    <row r="4" spans="1:16" x14ac:dyDescent="0.3">
      <c r="A4">
        <v>3</v>
      </c>
      <c r="B4" s="53" t="s">
        <v>105</v>
      </c>
      <c r="C4" t="s">
        <v>63</v>
      </c>
      <c r="D4" t="s">
        <v>4</v>
      </c>
      <c r="F4" s="3" t="s">
        <v>13</v>
      </c>
      <c r="G4" s="49">
        <v>10</v>
      </c>
      <c r="H4" s="2" t="s">
        <v>8</v>
      </c>
      <c r="I4" s="2">
        <v>20</v>
      </c>
      <c r="J4" s="45"/>
      <c r="K4" s="7"/>
      <c r="L4" s="3" t="s">
        <v>43</v>
      </c>
      <c r="M4" s="23" t="s">
        <v>36</v>
      </c>
      <c r="N4" s="2" t="s">
        <v>8</v>
      </c>
      <c r="O4" s="23" t="s">
        <v>35</v>
      </c>
    </row>
    <row r="5" spans="1:16" x14ac:dyDescent="0.3">
      <c r="A5">
        <v>4</v>
      </c>
      <c r="B5" s="53" t="s">
        <v>109</v>
      </c>
      <c r="C5" t="s">
        <v>63</v>
      </c>
      <c r="D5" t="s">
        <v>4</v>
      </c>
      <c r="F5" s="34" t="s">
        <v>14</v>
      </c>
      <c r="G5" s="49">
        <v>28</v>
      </c>
      <c r="H5" s="35" t="s">
        <v>8</v>
      </c>
      <c r="I5" s="49">
        <v>11</v>
      </c>
      <c r="J5" s="45"/>
      <c r="K5" s="7"/>
      <c r="L5" s="3" t="s">
        <v>44</v>
      </c>
      <c r="M5" s="23" t="s">
        <v>34</v>
      </c>
      <c r="N5" s="2" t="s">
        <v>8</v>
      </c>
      <c r="O5" s="23" t="s">
        <v>38</v>
      </c>
    </row>
    <row r="6" spans="1:16" x14ac:dyDescent="0.3">
      <c r="A6">
        <v>5</v>
      </c>
      <c r="B6" s="53" t="s">
        <v>54</v>
      </c>
      <c r="C6" t="s">
        <v>63</v>
      </c>
      <c r="D6" t="s">
        <v>4</v>
      </c>
      <c r="F6" s="34"/>
      <c r="G6" s="49"/>
      <c r="H6" s="35"/>
      <c r="I6" s="49"/>
      <c r="J6" s="45"/>
    </row>
    <row r="7" spans="1:16" x14ac:dyDescent="0.3">
      <c r="A7">
        <v>6</v>
      </c>
      <c r="B7" s="53" t="s">
        <v>104</v>
      </c>
      <c r="C7" t="s">
        <v>63</v>
      </c>
      <c r="D7" t="s">
        <v>4</v>
      </c>
      <c r="F7" s="34"/>
      <c r="G7" s="49"/>
      <c r="H7" s="35"/>
      <c r="I7" s="49"/>
      <c r="J7" s="45"/>
      <c r="K7" s="21"/>
      <c r="L7" s="21"/>
      <c r="M7" s="21"/>
      <c r="N7" s="21"/>
      <c r="O7" s="21"/>
      <c r="P7" s="21"/>
    </row>
    <row r="8" spans="1:16" x14ac:dyDescent="0.3">
      <c r="A8">
        <v>7</v>
      </c>
      <c r="B8" s="53" t="s">
        <v>79</v>
      </c>
      <c r="C8" t="s">
        <v>62</v>
      </c>
      <c r="D8" t="s">
        <v>4</v>
      </c>
      <c r="F8" s="34"/>
      <c r="G8" s="49"/>
      <c r="H8" s="35"/>
      <c r="I8" s="49"/>
      <c r="J8" s="45"/>
      <c r="K8" s="21"/>
      <c r="L8" s="21"/>
      <c r="M8" s="21"/>
      <c r="N8" s="21"/>
      <c r="O8" s="21"/>
      <c r="P8" s="21"/>
    </row>
    <row r="9" spans="1:16" x14ac:dyDescent="0.3">
      <c r="A9">
        <v>8</v>
      </c>
      <c r="B9" s="53" t="s">
        <v>110</v>
      </c>
      <c r="C9" t="s">
        <v>63</v>
      </c>
      <c r="D9" t="s">
        <v>4</v>
      </c>
      <c r="F9" s="34"/>
      <c r="G9" s="49"/>
      <c r="H9" s="35"/>
      <c r="I9" s="23"/>
      <c r="J9" s="45"/>
      <c r="K9" s="21"/>
      <c r="L9" s="21"/>
      <c r="M9" s="21"/>
      <c r="N9" s="21"/>
      <c r="O9" s="21"/>
      <c r="P9" s="21"/>
    </row>
    <row r="10" spans="1:16" x14ac:dyDescent="0.3">
      <c r="A10">
        <v>9</v>
      </c>
      <c r="B10" s="53" t="s">
        <v>53</v>
      </c>
      <c r="C10" t="s">
        <v>63</v>
      </c>
      <c r="D10" t="s">
        <v>4</v>
      </c>
      <c r="F10" s="34"/>
      <c r="G10" s="49"/>
      <c r="H10" s="49"/>
      <c r="K10" s="21"/>
      <c r="L10" s="21"/>
      <c r="M10" s="21"/>
      <c r="N10" s="21"/>
      <c r="O10" s="21"/>
      <c r="P10" s="21"/>
    </row>
    <row r="11" spans="1:16" x14ac:dyDescent="0.3">
      <c r="A11">
        <v>10</v>
      </c>
      <c r="B11" s="53" t="s">
        <v>112</v>
      </c>
      <c r="C11" t="s">
        <v>63</v>
      </c>
      <c r="D11" t="s">
        <v>4</v>
      </c>
      <c r="F11" s="34"/>
      <c r="G11" s="49"/>
      <c r="H11" s="49"/>
      <c r="I11" s="49"/>
      <c r="K11" s="21"/>
      <c r="L11" s="21"/>
      <c r="M11" s="21"/>
      <c r="N11" s="21"/>
      <c r="O11" s="21"/>
      <c r="P11" s="21"/>
    </row>
    <row r="12" spans="1:16" x14ac:dyDescent="0.3">
      <c r="A12">
        <v>11</v>
      </c>
      <c r="B12" s="53" t="s">
        <v>106</v>
      </c>
      <c r="C12" t="s">
        <v>63</v>
      </c>
      <c r="D12" t="s">
        <v>4</v>
      </c>
      <c r="F12" s="22"/>
      <c r="H12" s="49"/>
      <c r="L12" s="3"/>
    </row>
    <row r="13" spans="1:16" x14ac:dyDescent="0.3">
      <c r="A13">
        <v>12</v>
      </c>
      <c r="B13" s="53" t="s">
        <v>71</v>
      </c>
      <c r="C13" t="s">
        <v>62</v>
      </c>
      <c r="D13" t="s">
        <v>4</v>
      </c>
      <c r="L13" s="3"/>
    </row>
    <row r="14" spans="1:16" x14ac:dyDescent="0.3">
      <c r="A14">
        <v>13</v>
      </c>
      <c r="B14" s="53" t="s">
        <v>129</v>
      </c>
      <c r="C14" t="s">
        <v>62</v>
      </c>
      <c r="D14" t="s">
        <v>4</v>
      </c>
      <c r="F14" s="38" t="s">
        <v>142</v>
      </c>
      <c r="G14" s="39"/>
      <c r="L14" s="70" t="s">
        <v>145</v>
      </c>
      <c r="M14" s="71"/>
    </row>
    <row r="15" spans="1:16" x14ac:dyDescent="0.3">
      <c r="A15">
        <v>14</v>
      </c>
      <c r="B15" s="53" t="s">
        <v>113</v>
      </c>
      <c r="C15" t="s">
        <v>63</v>
      </c>
      <c r="D15" t="s">
        <v>4</v>
      </c>
      <c r="F15" s="3" t="s">
        <v>17</v>
      </c>
      <c r="G15" s="23">
        <v>32</v>
      </c>
      <c r="H15" s="2" t="s">
        <v>8</v>
      </c>
      <c r="I15" s="23">
        <v>21</v>
      </c>
      <c r="L15" s="3" t="s">
        <v>45</v>
      </c>
      <c r="M15" s="25" t="s">
        <v>42</v>
      </c>
      <c r="N15" s="2" t="s">
        <v>8</v>
      </c>
      <c r="O15" s="25" t="s">
        <v>41</v>
      </c>
    </row>
    <row r="16" spans="1:16" x14ac:dyDescent="0.3">
      <c r="A16">
        <v>15</v>
      </c>
      <c r="B16" s="53" t="s">
        <v>130</v>
      </c>
      <c r="C16" t="s">
        <v>62</v>
      </c>
      <c r="D16" t="s">
        <v>4</v>
      </c>
      <c r="F16" s="3" t="s">
        <v>18</v>
      </c>
      <c r="G16" s="12">
        <v>4</v>
      </c>
      <c r="H16" s="2" t="s">
        <v>8</v>
      </c>
      <c r="I16" s="2">
        <v>31</v>
      </c>
      <c r="L16" s="3" t="s">
        <v>46</v>
      </c>
      <c r="M16" s="25" t="s">
        <v>44</v>
      </c>
      <c r="N16" s="2" t="s">
        <v>8</v>
      </c>
      <c r="O16" s="25" t="s">
        <v>43</v>
      </c>
    </row>
    <row r="17" spans="1:15" x14ac:dyDescent="0.3">
      <c r="A17">
        <v>16</v>
      </c>
      <c r="B17" s="53" t="s">
        <v>107</v>
      </c>
      <c r="C17" t="s">
        <v>63</v>
      </c>
      <c r="D17" t="s">
        <v>4</v>
      </c>
      <c r="F17" s="3" t="s">
        <v>19</v>
      </c>
      <c r="G17" s="2">
        <v>12</v>
      </c>
      <c r="H17" s="2" t="s">
        <v>8</v>
      </c>
      <c r="I17" s="2">
        <v>1</v>
      </c>
    </row>
    <row r="18" spans="1:15" x14ac:dyDescent="0.3">
      <c r="A18">
        <v>17</v>
      </c>
      <c r="B18" s="53" t="s">
        <v>97</v>
      </c>
      <c r="C18" t="s">
        <v>63</v>
      </c>
      <c r="D18" t="s">
        <v>4</v>
      </c>
      <c r="F18" s="3" t="s">
        <v>20</v>
      </c>
      <c r="G18" s="7">
        <v>25</v>
      </c>
      <c r="H18" s="2" t="s">
        <v>8</v>
      </c>
      <c r="I18" s="2">
        <v>26</v>
      </c>
      <c r="L18" s="3"/>
    </row>
    <row r="19" spans="1:15" x14ac:dyDescent="0.3">
      <c r="A19">
        <v>18</v>
      </c>
      <c r="B19" s="53" t="s">
        <v>111</v>
      </c>
      <c r="C19" t="s">
        <v>63</v>
      </c>
      <c r="D19" t="s">
        <v>4</v>
      </c>
      <c r="F19" s="3" t="s">
        <v>21</v>
      </c>
      <c r="G19" s="7">
        <v>30</v>
      </c>
      <c r="H19" s="2" t="s">
        <v>8</v>
      </c>
      <c r="I19" s="12">
        <v>13</v>
      </c>
    </row>
    <row r="20" spans="1:15" x14ac:dyDescent="0.3">
      <c r="A20">
        <v>19</v>
      </c>
      <c r="B20" s="53" t="s">
        <v>116</v>
      </c>
      <c r="C20" t="s">
        <v>63</v>
      </c>
      <c r="D20" t="s">
        <v>4</v>
      </c>
      <c r="F20" s="3" t="s">
        <v>23</v>
      </c>
      <c r="G20" s="2">
        <v>9</v>
      </c>
      <c r="H20" s="2" t="s">
        <v>8</v>
      </c>
      <c r="I20" s="12" t="s">
        <v>14</v>
      </c>
      <c r="L20" s="70" t="s">
        <v>141</v>
      </c>
      <c r="M20" s="71"/>
    </row>
    <row r="21" spans="1:15" x14ac:dyDescent="0.3">
      <c r="A21">
        <v>20</v>
      </c>
      <c r="B21" s="53" t="s">
        <v>83</v>
      </c>
      <c r="C21" t="s">
        <v>62</v>
      </c>
      <c r="D21" t="s">
        <v>4</v>
      </c>
      <c r="F21" s="3" t="s">
        <v>22</v>
      </c>
      <c r="G21" s="12">
        <v>29</v>
      </c>
      <c r="H21" s="2" t="s">
        <v>8</v>
      </c>
      <c r="I21" s="23">
        <v>17</v>
      </c>
      <c r="L21" s="3" t="s">
        <v>47</v>
      </c>
      <c r="M21" s="9" t="s">
        <v>46</v>
      </c>
      <c r="N21" s="2" t="s">
        <v>8</v>
      </c>
      <c r="O21" s="9" t="s">
        <v>45</v>
      </c>
    </row>
    <row r="22" spans="1:15" x14ac:dyDescent="0.3">
      <c r="A22">
        <v>21</v>
      </c>
      <c r="B22" s="53" t="s">
        <v>108</v>
      </c>
      <c r="C22" t="s">
        <v>63</v>
      </c>
      <c r="D22" t="s">
        <v>4</v>
      </c>
      <c r="F22" s="3" t="s">
        <v>24</v>
      </c>
      <c r="G22" s="45">
        <v>16</v>
      </c>
      <c r="H22" s="2" t="s">
        <v>8</v>
      </c>
      <c r="I22" s="23">
        <v>22</v>
      </c>
    </row>
    <row r="23" spans="1:15" x14ac:dyDescent="0.3">
      <c r="A23">
        <v>22</v>
      </c>
      <c r="B23" s="53" t="s">
        <v>117</v>
      </c>
      <c r="C23" t="s">
        <v>63</v>
      </c>
      <c r="D23" t="s">
        <v>4</v>
      </c>
      <c r="F23" s="3" t="s">
        <v>26</v>
      </c>
      <c r="G23" s="2">
        <v>27</v>
      </c>
      <c r="H23" s="2" t="s">
        <v>8</v>
      </c>
      <c r="I23" s="23" t="s">
        <v>12</v>
      </c>
    </row>
    <row r="24" spans="1:15" x14ac:dyDescent="0.3">
      <c r="A24">
        <v>23</v>
      </c>
      <c r="B24" s="53" t="s">
        <v>115</v>
      </c>
      <c r="C24" t="s">
        <v>63</v>
      </c>
      <c r="D24" t="s">
        <v>4</v>
      </c>
      <c r="F24" s="3" t="s">
        <v>25</v>
      </c>
      <c r="G24" s="2">
        <v>35</v>
      </c>
      <c r="H24" s="2" t="s">
        <v>8</v>
      </c>
      <c r="I24" s="2">
        <v>18</v>
      </c>
    </row>
    <row r="25" spans="1:15" x14ac:dyDescent="0.3">
      <c r="A25">
        <v>24</v>
      </c>
      <c r="B25" s="53" t="s">
        <v>101</v>
      </c>
      <c r="C25" t="s">
        <v>63</v>
      </c>
      <c r="D25" t="s">
        <v>4</v>
      </c>
      <c r="F25" s="3" t="s">
        <v>27</v>
      </c>
      <c r="G25" s="2" t="s">
        <v>13</v>
      </c>
      <c r="H25" s="2" t="s">
        <v>8</v>
      </c>
      <c r="I25" s="2">
        <v>33</v>
      </c>
    </row>
    <row r="26" spans="1:15" x14ac:dyDescent="0.3">
      <c r="A26">
        <v>25</v>
      </c>
      <c r="B26" s="53" t="s">
        <v>131</v>
      </c>
      <c r="C26" t="s">
        <v>62</v>
      </c>
      <c r="D26" t="s">
        <v>4</v>
      </c>
      <c r="F26" s="3" t="s">
        <v>28</v>
      </c>
      <c r="G26" s="23">
        <v>2</v>
      </c>
      <c r="H26" s="2" t="s">
        <v>8</v>
      </c>
      <c r="I26" s="23">
        <v>36</v>
      </c>
    </row>
    <row r="27" spans="1:15" x14ac:dyDescent="0.3">
      <c r="A27">
        <v>26</v>
      </c>
      <c r="B27" s="53" t="s">
        <v>74</v>
      </c>
      <c r="C27" t="s">
        <v>62</v>
      </c>
      <c r="D27" t="s">
        <v>4</v>
      </c>
      <c r="F27" s="3" t="s">
        <v>29</v>
      </c>
      <c r="G27" s="23">
        <v>8</v>
      </c>
      <c r="H27" s="2" t="s">
        <v>8</v>
      </c>
      <c r="I27" s="23">
        <v>6</v>
      </c>
    </row>
    <row r="28" spans="1:15" x14ac:dyDescent="0.3">
      <c r="A28">
        <v>27</v>
      </c>
      <c r="B28" s="53" t="s">
        <v>118</v>
      </c>
      <c r="C28" t="s">
        <v>63</v>
      </c>
      <c r="D28" t="s">
        <v>4</v>
      </c>
      <c r="F28" s="3" t="s">
        <v>30</v>
      </c>
      <c r="G28" s="23">
        <v>3</v>
      </c>
      <c r="H28" s="2" t="s">
        <v>8</v>
      </c>
      <c r="I28" s="7">
        <v>19</v>
      </c>
    </row>
    <row r="29" spans="1:15" x14ac:dyDescent="0.3">
      <c r="A29">
        <v>28</v>
      </c>
      <c r="B29" s="53" t="s">
        <v>69</v>
      </c>
      <c r="C29" t="s">
        <v>62</v>
      </c>
      <c r="D29" t="s">
        <v>4</v>
      </c>
      <c r="F29" s="3" t="s">
        <v>31</v>
      </c>
      <c r="G29" s="2">
        <v>24</v>
      </c>
      <c r="H29" s="2" t="s">
        <v>8</v>
      </c>
      <c r="I29" s="2" t="s">
        <v>11</v>
      </c>
    </row>
    <row r="30" spans="1:15" x14ac:dyDescent="0.3">
      <c r="A30">
        <v>29</v>
      </c>
      <c r="B30" s="53" t="s">
        <v>114</v>
      </c>
      <c r="C30" t="s">
        <v>63</v>
      </c>
      <c r="D30" t="s">
        <v>4</v>
      </c>
      <c r="F30" s="3" t="s">
        <v>32</v>
      </c>
      <c r="G30" s="2">
        <v>15</v>
      </c>
      <c r="H30" s="2" t="s">
        <v>8</v>
      </c>
      <c r="I30" s="2">
        <v>7</v>
      </c>
    </row>
    <row r="31" spans="1:15" x14ac:dyDescent="0.3">
      <c r="A31">
        <v>30</v>
      </c>
      <c r="B31" s="53" t="s">
        <v>95</v>
      </c>
      <c r="C31" t="s">
        <v>62</v>
      </c>
      <c r="D31" t="s">
        <v>4</v>
      </c>
    </row>
    <row r="32" spans="1:15" x14ac:dyDescent="0.3">
      <c r="A32">
        <v>31</v>
      </c>
      <c r="B32" s="53" t="s">
        <v>96</v>
      </c>
      <c r="C32" t="s">
        <v>62</v>
      </c>
      <c r="D32" t="s">
        <v>4</v>
      </c>
    </row>
    <row r="33" spans="1:9" x14ac:dyDescent="0.3">
      <c r="A33">
        <v>32</v>
      </c>
      <c r="B33" s="53" t="s">
        <v>85</v>
      </c>
      <c r="C33" t="s">
        <v>62</v>
      </c>
      <c r="D33" t="s">
        <v>4</v>
      </c>
    </row>
    <row r="34" spans="1:9" x14ac:dyDescent="0.3">
      <c r="A34">
        <v>33</v>
      </c>
      <c r="B34" s="53" t="s">
        <v>132</v>
      </c>
      <c r="C34" t="s">
        <v>62</v>
      </c>
      <c r="D34" t="s">
        <v>4</v>
      </c>
      <c r="F34" s="38" t="s">
        <v>143</v>
      </c>
      <c r="G34" s="39"/>
    </row>
    <row r="35" spans="1:9" x14ac:dyDescent="0.3">
      <c r="A35">
        <v>34</v>
      </c>
      <c r="B35" s="53" t="s">
        <v>76</v>
      </c>
      <c r="C35" t="s">
        <v>62</v>
      </c>
      <c r="D35" t="s">
        <v>4</v>
      </c>
      <c r="F35" s="3" t="s">
        <v>33</v>
      </c>
      <c r="G35" s="23" t="s">
        <v>24</v>
      </c>
      <c r="H35" s="2" t="s">
        <v>8</v>
      </c>
      <c r="I35" s="23" t="s">
        <v>23</v>
      </c>
    </row>
    <row r="36" spans="1:9" x14ac:dyDescent="0.3">
      <c r="A36">
        <v>35</v>
      </c>
      <c r="B36" s="53" t="s">
        <v>77</v>
      </c>
      <c r="C36" t="s">
        <v>62</v>
      </c>
      <c r="D36" t="s">
        <v>4</v>
      </c>
      <c r="F36" s="3" t="s">
        <v>34</v>
      </c>
      <c r="G36" s="23" t="s">
        <v>18</v>
      </c>
      <c r="H36" s="2" t="s">
        <v>8</v>
      </c>
      <c r="I36" s="23" t="s">
        <v>21</v>
      </c>
    </row>
    <row r="37" spans="1:9" x14ac:dyDescent="0.3">
      <c r="A37">
        <v>36</v>
      </c>
      <c r="B37" s="53" t="s">
        <v>56</v>
      </c>
      <c r="C37" t="s">
        <v>63</v>
      </c>
      <c r="D37" t="s">
        <v>4</v>
      </c>
      <c r="F37" s="3" t="s">
        <v>35</v>
      </c>
      <c r="G37" s="23" t="s">
        <v>32</v>
      </c>
      <c r="H37" s="2" t="s">
        <v>8</v>
      </c>
      <c r="I37" s="23" t="s">
        <v>26</v>
      </c>
    </row>
    <row r="38" spans="1:9" x14ac:dyDescent="0.3">
      <c r="F38" s="3" t="s">
        <v>36</v>
      </c>
      <c r="G38" s="23" t="s">
        <v>17</v>
      </c>
      <c r="H38" s="2" t="s">
        <v>8</v>
      </c>
      <c r="I38" s="23" t="s">
        <v>20</v>
      </c>
    </row>
    <row r="39" spans="1:9" x14ac:dyDescent="0.3">
      <c r="B39" s="51"/>
      <c r="F39" s="3" t="s">
        <v>37</v>
      </c>
      <c r="G39" s="23" t="s">
        <v>29</v>
      </c>
      <c r="H39" s="2" t="s">
        <v>8</v>
      </c>
      <c r="I39" s="23" t="s">
        <v>31</v>
      </c>
    </row>
    <row r="40" spans="1:9" x14ac:dyDescent="0.3">
      <c r="F40" s="3" t="s">
        <v>38</v>
      </c>
      <c r="G40" s="23" t="s">
        <v>22</v>
      </c>
      <c r="H40" s="2" t="s">
        <v>8</v>
      </c>
      <c r="I40" s="23" t="s">
        <v>30</v>
      </c>
    </row>
    <row r="41" spans="1:9" x14ac:dyDescent="0.3">
      <c r="F41" s="3" t="s">
        <v>39</v>
      </c>
      <c r="G41" s="23" t="s">
        <v>27</v>
      </c>
      <c r="H41" s="2" t="s">
        <v>8</v>
      </c>
      <c r="I41" s="23" t="s">
        <v>19</v>
      </c>
    </row>
    <row r="42" spans="1:9" x14ac:dyDescent="0.3">
      <c r="B42" s="51"/>
      <c r="F42" s="3" t="s">
        <v>40</v>
      </c>
      <c r="G42" s="23" t="s">
        <v>28</v>
      </c>
      <c r="H42" s="2" t="s">
        <v>8</v>
      </c>
      <c r="I42" s="23" t="s">
        <v>25</v>
      </c>
    </row>
    <row r="43" spans="1:9" x14ac:dyDescent="0.3">
      <c r="B43" s="51"/>
    </row>
    <row r="45" spans="1:9" x14ac:dyDescent="0.3">
      <c r="B45" s="50"/>
    </row>
    <row r="47" spans="1:9" x14ac:dyDescent="0.3">
      <c r="B47" s="50"/>
    </row>
    <row r="49" spans="2:2" x14ac:dyDescent="0.3">
      <c r="B49" s="50"/>
    </row>
  </sheetData>
  <sheetProtection selectLockedCells="1"/>
  <sortState xmlns:xlrd2="http://schemas.microsoft.com/office/spreadsheetml/2017/richdata2" ref="B2:D37">
    <sortCondition ref="B2:B37"/>
  </sortState>
  <mergeCells count="2">
    <mergeCell ref="L20:M20"/>
    <mergeCell ref="L14:M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rgb="FFFFC000"/>
  </sheetPr>
  <dimension ref="A1:T53"/>
  <sheetViews>
    <sheetView topLeftCell="H1" zoomScale="80" zoomScaleNormal="80" workbookViewId="0">
      <selection activeCell="O27" sqref="O27"/>
    </sheetView>
  </sheetViews>
  <sheetFormatPr defaultRowHeight="14.4" x14ac:dyDescent="0.3"/>
  <cols>
    <col min="1" max="1" width="5.88671875" bestFit="1" customWidth="1"/>
    <col min="2" max="2" width="29.109375" style="53" bestFit="1" customWidth="1"/>
    <col min="3" max="3" width="22.44140625" style="53" bestFit="1" customWidth="1"/>
    <col min="4" max="4" width="10.44140625" style="53" bestFit="1" customWidth="1"/>
    <col min="5" max="5" width="12.77734375" style="53" customWidth="1"/>
    <col min="6" max="6" width="9.109375" style="3"/>
    <col min="7" max="7" width="31.109375" style="2" bestFit="1" customWidth="1"/>
    <col min="8" max="8" width="5.6640625" style="17" customWidth="1"/>
    <col min="9" max="9" width="9.109375" style="2"/>
    <col min="10" max="10" width="5.6640625" style="17" customWidth="1"/>
    <col min="11" max="11" width="33.44140625" style="2" bestFit="1" customWidth="1"/>
    <col min="12" max="12" width="31.5546875" style="4" bestFit="1" customWidth="1"/>
    <col min="13" max="13" width="11.5546875" style="62" customWidth="1"/>
    <col min="14" max="14" width="9.109375" style="2"/>
    <col min="15" max="15" width="31.109375" style="2" bestFit="1" customWidth="1"/>
    <col min="16" max="16" width="5.6640625" style="17" customWidth="1"/>
    <col min="17" max="17" width="9.109375" style="2"/>
    <col min="18" max="18" width="5.6640625" style="17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52" t="s">
        <v>1</v>
      </c>
      <c r="C1" s="52" t="s">
        <v>2</v>
      </c>
      <c r="D1" s="52" t="s">
        <v>3</v>
      </c>
      <c r="F1" s="70" t="s">
        <v>102</v>
      </c>
      <c r="G1" s="71"/>
      <c r="H1" s="16" t="s">
        <v>10</v>
      </c>
      <c r="J1" s="16" t="s">
        <v>9</v>
      </c>
      <c r="L1" s="4" t="s">
        <v>48</v>
      </c>
      <c r="N1" s="70" t="s">
        <v>144</v>
      </c>
      <c r="O1" s="71"/>
      <c r="P1" s="16" t="s">
        <v>10</v>
      </c>
      <c r="R1" s="16" t="s">
        <v>9</v>
      </c>
      <c r="T1" s="4" t="s">
        <v>48</v>
      </c>
    </row>
    <row r="2" spans="1:20" x14ac:dyDescent="0.3">
      <c r="A2">
        <v>1</v>
      </c>
      <c r="B2" s="53" t="s">
        <v>50</v>
      </c>
      <c r="C2" t="s">
        <v>63</v>
      </c>
      <c r="D2" s="53" t="s">
        <v>4</v>
      </c>
      <c r="F2" s="3" t="s">
        <v>11</v>
      </c>
      <c r="G2" s="2" t="str">
        <f>IF(ISERROR(VLOOKUP('U13 by Code'!G2,'U13 by Team'!$A$2:$B$50,2,0))=TRUE,'U13 by Code'!G2,VLOOKUP('U13 by Code'!G2,'U13 by Team'!$A$2:$B$50,2,0))</f>
        <v>Randlay Colts</v>
      </c>
      <c r="H2" s="17">
        <v>3</v>
      </c>
      <c r="I2" s="2" t="s">
        <v>8</v>
      </c>
      <c r="J2" s="17">
        <v>0</v>
      </c>
      <c r="K2" s="2" t="str">
        <f>IF(ISERROR(VLOOKUP('U13 by Code'!I2,'U13 by Team'!$A$2:$B$50,2,0))=TRUE,'U13 by Code'!I2,VLOOKUP('U13 by Code'!I2,'U13 by Team'!$A$2:$B$50,2,0))</f>
        <v>Albrighton Juniors</v>
      </c>
      <c r="L2" s="4" t="str">
        <f t="shared" ref="L2:L5" si="0">IF(OR(H2="",J2=""),F2,IF(H2=J2,F2,IF(H2&gt;J2,G2,K2)))</f>
        <v>Randlay Colts</v>
      </c>
      <c r="M2" s="61"/>
      <c r="N2" s="3" t="s">
        <v>41</v>
      </c>
      <c r="O2" s="2" t="str">
        <f>VLOOKUP('U13 by Code'!M2,'U13 by Team'!$F$35:$L$42,7,0)</f>
        <v>LLANYMYNECH JUNIORS</v>
      </c>
      <c r="P2" s="17">
        <v>2</v>
      </c>
      <c r="Q2" s="45" t="s">
        <v>8</v>
      </c>
      <c r="R2" s="17">
        <v>7</v>
      </c>
      <c r="S2" s="2" t="str">
        <f>VLOOKUP('U13 by Code'!O2,'U13 by Team'!$F$35:$L$42,7,0)</f>
        <v>Prees Juniors</v>
      </c>
      <c r="T2" s="4" t="str">
        <f>IF(OR(P2="",R2=""),N2,IF(P2=R2,N2,IF(P2&gt;R2,O2,S2)))</f>
        <v>Prees Juniors</v>
      </c>
    </row>
    <row r="3" spans="1:20" x14ac:dyDescent="0.3">
      <c r="A3">
        <v>2</v>
      </c>
      <c r="B3" s="53" t="s">
        <v>58</v>
      </c>
      <c r="C3" t="s">
        <v>63</v>
      </c>
      <c r="D3" s="53" t="s">
        <v>4</v>
      </c>
      <c r="F3" s="3" t="s">
        <v>12</v>
      </c>
      <c r="G3" s="66" t="str">
        <f>IF(ISERROR(VLOOKUP('U13 by Code'!G3,'U13 by Team'!$A$2:$B$50,2,0))=TRUE,'U13 by Code'!G3,VLOOKUP('U13 by Code'!G3,'U13 by Team'!$A$2:$B$50,2,0))</f>
        <v>WHITCHURCH ALPORT JUNIORS</v>
      </c>
      <c r="H3" s="17">
        <v>0</v>
      </c>
      <c r="I3" s="45" t="s">
        <v>8</v>
      </c>
      <c r="J3" s="17">
        <v>3</v>
      </c>
      <c r="K3" s="66" t="str">
        <f>IF(ISERROR(VLOOKUP('U13 by Code'!I3,'U13 by Team'!$A$2:$B$50,2,0))=TRUE,'U13 by Code'!I3,VLOOKUP('U13 by Code'!I3,'U13 by Team'!$A$2:$B$50,2,0))</f>
        <v>Market Drayton Tigers</v>
      </c>
      <c r="L3" s="4" t="str">
        <f t="shared" si="0"/>
        <v>Market Drayton Tigers</v>
      </c>
      <c r="M3" s="61"/>
      <c r="N3" s="3" t="s">
        <v>42</v>
      </c>
      <c r="O3" s="2" t="str">
        <f>VLOOKUP('U13 by Code'!M3,'U13 by Team'!$F$35:$L$42,7,0)</f>
        <v>Nova United</v>
      </c>
      <c r="P3" s="17">
        <v>0</v>
      </c>
      <c r="Q3" s="45" t="s">
        <v>8</v>
      </c>
      <c r="R3" s="17">
        <v>4</v>
      </c>
      <c r="S3" s="2" t="str">
        <f>VLOOKUP('U13 by Code'!O3,'U13 by Team'!$F$35:$L$42,7,0)</f>
        <v>Broseley Youth Sports</v>
      </c>
      <c r="T3" s="4" t="str">
        <f>IF(OR(P3="",R3=""),N3,IF(P3=R3,N3,IF(P3&gt;R3,O3,S3)))</f>
        <v>Broseley Youth Sports</v>
      </c>
    </row>
    <row r="4" spans="1:20" x14ac:dyDescent="0.3">
      <c r="A4">
        <v>3</v>
      </c>
      <c r="B4" s="53" t="s">
        <v>105</v>
      </c>
      <c r="C4" t="s">
        <v>63</v>
      </c>
      <c r="D4" s="53" t="s">
        <v>4</v>
      </c>
      <c r="F4" s="3" t="s">
        <v>13</v>
      </c>
      <c r="G4" s="66" t="str">
        <f>IF(ISERROR(VLOOKUP('U13 by Code'!G4,'U13 by Team'!$A$2:$B$50,2,0))=TRUE,'U13 by Code'!G4,VLOOKUP('U13 by Code'!G4,'U13 by Team'!$A$2:$B$50,2,0))</f>
        <v>Idsall Rangers</v>
      </c>
      <c r="H4" s="17">
        <v>2</v>
      </c>
      <c r="I4" s="45" t="s">
        <v>8</v>
      </c>
      <c r="J4" s="17">
        <v>4</v>
      </c>
      <c r="K4" s="66" t="str">
        <f>IF(ISERROR(VLOOKUP('U13 by Code'!I4,'U13 by Team'!$A$2:$B$50,2,0))=TRUE,'U13 by Code'!I4,VLOOKUP('U13 by Code'!I4,'U13 by Team'!$A$2:$B$50,2,0))</f>
        <v>OSWESTRY</v>
      </c>
      <c r="L4" s="4" t="str">
        <f t="shared" si="0"/>
        <v>OSWESTRY</v>
      </c>
      <c r="M4" s="61"/>
      <c r="N4" s="3" t="s">
        <v>43</v>
      </c>
      <c r="O4" s="2" t="str">
        <f>VLOOKUP('U13 by Code'!M4,'U13 by Team'!$F$35:$L$42,7,0)</f>
        <v>UP &amp; COMERS HAWKS</v>
      </c>
      <c r="P4" s="17">
        <v>3</v>
      </c>
      <c r="Q4" s="45" t="s">
        <v>8</v>
      </c>
      <c r="R4" s="17">
        <v>4</v>
      </c>
      <c r="S4" s="2" t="str">
        <f>VLOOKUP('U13 by Code'!O4,'U13 by Team'!$F$35:$L$42,7,0)</f>
        <v>Shifnal Town Blue</v>
      </c>
      <c r="T4" s="4" t="str">
        <f>IF(OR(P4="",R4=""),N4,IF(P4=R4,N4,IF(P4&gt;R4,O4,S4)))</f>
        <v>Shifnal Town Blue</v>
      </c>
    </row>
    <row r="5" spans="1:20" x14ac:dyDescent="0.3">
      <c r="A5">
        <v>4</v>
      </c>
      <c r="B5" s="53" t="s">
        <v>109</v>
      </c>
      <c r="C5" t="s">
        <v>63</v>
      </c>
      <c r="D5" s="53" t="s">
        <v>4</v>
      </c>
      <c r="F5" s="34" t="s">
        <v>14</v>
      </c>
      <c r="G5" s="66" t="str">
        <f>IF(ISERROR(VLOOKUP('U13 by Code'!G5,'U13 by Team'!$A$2:$B$50,2,0))=TRUE,'U13 by Code'!G5,VLOOKUP('U13 by Code'!G5,'U13 by Team'!$A$2:$B$50,2,0))</f>
        <v>SHREWSBURY JUNIORS</v>
      </c>
      <c r="H5" s="17">
        <v>5</v>
      </c>
      <c r="I5" s="45" t="s">
        <v>8</v>
      </c>
      <c r="J5" s="17">
        <v>4</v>
      </c>
      <c r="K5" s="66" t="str">
        <f>IF(ISERROR(VLOOKUP('U13 by Code'!I5,'U13 by Team'!$A$2:$B$50,2,0))=TRUE,'U13 by Code'!I5,VLOOKUP('U13 by Code'!I5,'U13 by Team'!$A$2:$B$50,2,0))</f>
        <v>Lawley Lightmoor Comets</v>
      </c>
      <c r="L5" s="4" t="str">
        <f t="shared" si="0"/>
        <v>SHREWSBURY JUNIORS</v>
      </c>
      <c r="M5" s="61"/>
      <c r="N5" s="3" t="s">
        <v>44</v>
      </c>
      <c r="O5" s="2" t="str">
        <f>VLOOKUP('U13 by Code'!M5,'U13 by Team'!$F$35:$L$42,7,0)</f>
        <v>AFC Bridgnorth Spartans Reds</v>
      </c>
      <c r="P5" s="46">
        <v>0</v>
      </c>
      <c r="Q5" s="45" t="s">
        <v>8</v>
      </c>
      <c r="R5" s="17">
        <v>12</v>
      </c>
      <c r="S5" s="2" t="str">
        <f>VLOOKUP('U13 by Code'!O5,'U13 by Team'!$F$35:$L$42,7,0)</f>
        <v>AFC Bridgnorth Spartans Blacks</v>
      </c>
      <c r="T5" s="4" t="str">
        <f>IF(OR(P5="",R5=""),N5,IF(P5=R5,N5,IF(P5&gt;R5,O5,S5)))</f>
        <v>AFC Bridgnorth Spartans Blacks</v>
      </c>
    </row>
    <row r="6" spans="1:20" x14ac:dyDescent="0.3">
      <c r="A6">
        <v>5</v>
      </c>
      <c r="B6" s="53" t="s">
        <v>54</v>
      </c>
      <c r="C6" t="s">
        <v>63</v>
      </c>
      <c r="D6" s="53" t="s">
        <v>4</v>
      </c>
      <c r="F6" s="34"/>
      <c r="G6" s="66"/>
      <c r="I6" s="45"/>
      <c r="K6" s="66"/>
    </row>
    <row r="7" spans="1:20" x14ac:dyDescent="0.3">
      <c r="A7">
        <v>6</v>
      </c>
      <c r="B7" s="53" t="s">
        <v>104</v>
      </c>
      <c r="C7" t="s">
        <v>63</v>
      </c>
      <c r="D7" s="53" t="s">
        <v>4</v>
      </c>
      <c r="F7" s="34"/>
      <c r="G7" s="66"/>
      <c r="I7" s="45"/>
      <c r="K7" s="66"/>
      <c r="N7" s="21"/>
      <c r="O7" s="21"/>
      <c r="Q7" s="21"/>
      <c r="S7" s="21"/>
    </row>
    <row r="8" spans="1:20" x14ac:dyDescent="0.3">
      <c r="A8">
        <v>7</v>
      </c>
      <c r="B8" s="53" t="s">
        <v>79</v>
      </c>
      <c r="C8" t="s">
        <v>62</v>
      </c>
      <c r="D8" s="53" t="s">
        <v>4</v>
      </c>
      <c r="F8" s="34"/>
      <c r="G8" s="66"/>
      <c r="I8" s="45"/>
      <c r="K8" s="66"/>
      <c r="N8" s="21"/>
      <c r="O8" s="21"/>
      <c r="Q8" s="21"/>
      <c r="S8" s="21"/>
    </row>
    <row r="9" spans="1:20" x14ac:dyDescent="0.3">
      <c r="A9">
        <v>8</v>
      </c>
      <c r="B9" s="53" t="s">
        <v>110</v>
      </c>
      <c r="C9" t="s">
        <v>63</v>
      </c>
      <c r="D9" s="53" t="s">
        <v>4</v>
      </c>
      <c r="F9" s="34"/>
      <c r="G9" s="66"/>
      <c r="I9" s="45"/>
      <c r="K9" s="66"/>
      <c r="N9" s="21"/>
      <c r="O9" s="21"/>
      <c r="Q9" s="21"/>
      <c r="S9" s="21"/>
    </row>
    <row r="10" spans="1:20" x14ac:dyDescent="0.3">
      <c r="A10">
        <v>9</v>
      </c>
      <c r="B10" s="53" t="s">
        <v>53</v>
      </c>
      <c r="C10" t="s">
        <v>63</v>
      </c>
      <c r="D10" s="53" t="s">
        <v>4</v>
      </c>
      <c r="F10" s="34"/>
      <c r="G10" s="66"/>
      <c r="I10" s="49"/>
      <c r="K10" s="66"/>
      <c r="N10" s="21"/>
      <c r="O10" s="21"/>
      <c r="Q10" s="21"/>
      <c r="S10" s="21"/>
    </row>
    <row r="11" spans="1:20" x14ac:dyDescent="0.3">
      <c r="A11">
        <v>10</v>
      </c>
      <c r="B11" s="53" t="s">
        <v>112</v>
      </c>
      <c r="C11" t="s">
        <v>63</v>
      </c>
      <c r="D11" s="53" t="s">
        <v>4</v>
      </c>
      <c r="E11" s="58"/>
      <c r="F11" s="34"/>
      <c r="G11" s="66"/>
      <c r="I11" s="49"/>
      <c r="K11" s="66"/>
      <c r="N11" s="21"/>
      <c r="O11" s="21"/>
      <c r="Q11" s="21"/>
      <c r="S11" s="21"/>
    </row>
    <row r="12" spans="1:20" x14ac:dyDescent="0.3">
      <c r="A12">
        <v>11</v>
      </c>
      <c r="B12" s="53" t="s">
        <v>106</v>
      </c>
      <c r="C12" t="s">
        <v>63</v>
      </c>
      <c r="D12" s="53" t="s">
        <v>4</v>
      </c>
      <c r="F12" s="22"/>
      <c r="G12" s="66"/>
      <c r="I12" s="49"/>
      <c r="K12" s="66"/>
      <c r="N12" s="3"/>
      <c r="T12" s="4"/>
    </row>
    <row r="13" spans="1:20" x14ac:dyDescent="0.3">
      <c r="A13">
        <v>12</v>
      </c>
      <c r="B13" s="53" t="s">
        <v>71</v>
      </c>
      <c r="C13" t="s">
        <v>62</v>
      </c>
      <c r="D13" s="53" t="s">
        <v>4</v>
      </c>
      <c r="N13" s="3"/>
      <c r="T13" s="4"/>
    </row>
    <row r="14" spans="1:20" x14ac:dyDescent="0.3">
      <c r="A14">
        <v>13</v>
      </c>
      <c r="B14" s="53" t="s">
        <v>129</v>
      </c>
      <c r="C14" t="s">
        <v>62</v>
      </c>
      <c r="D14" s="53" t="s">
        <v>4</v>
      </c>
      <c r="F14" s="70" t="s">
        <v>142</v>
      </c>
      <c r="G14" s="71"/>
      <c r="H14" s="16" t="s">
        <v>10</v>
      </c>
      <c r="J14" s="16" t="s">
        <v>9</v>
      </c>
      <c r="N14" s="70" t="s">
        <v>145</v>
      </c>
      <c r="O14" s="71"/>
      <c r="P14" s="16" t="s">
        <v>10</v>
      </c>
      <c r="R14" s="16" t="s">
        <v>9</v>
      </c>
    </row>
    <row r="15" spans="1:20" x14ac:dyDescent="0.3">
      <c r="A15">
        <v>14</v>
      </c>
      <c r="B15" s="53" t="s">
        <v>113</v>
      </c>
      <c r="C15" t="s">
        <v>63</v>
      </c>
      <c r="D15" s="53" t="s">
        <v>4</v>
      </c>
      <c r="E15" s="33">
        <v>43786</v>
      </c>
      <c r="F15" s="3" t="s">
        <v>17</v>
      </c>
      <c r="G15" s="2" t="str">
        <f>IF(ISERROR(VLOOKUP('U13 by Code'!G15,'U13 by Team'!$A$2:$B$50,2,0))=TRUE,VLOOKUP('U13 by Code'!G15,'U13 by Team'!$F$2:$L$12,7,0),VLOOKUP('U13 by Code'!G15,'U13 by Team'!$A$2:$B$50,2,0))</f>
        <v>UP &amp; COMERS HAWKS</v>
      </c>
      <c r="H15" s="17">
        <v>7</v>
      </c>
      <c r="I15" s="45" t="s">
        <v>8</v>
      </c>
      <c r="J15" s="17">
        <v>1</v>
      </c>
      <c r="K15" s="11" t="str">
        <f>IF(ISERROR(VLOOKUP('U13 by Code'!I15,'U13 by Team'!$A$2:$B$50,2,0))=TRUE,VLOOKUP('U13 by Code'!I15,'U13 by Team'!$F$2:$L$12,7,0),VLOOKUP('U13 by Code'!I15,'U13 by Team'!$A$2:$B$50,2,0))</f>
        <v>Perton &amp; Codsall United</v>
      </c>
      <c r="L15" s="4" t="str">
        <f t="shared" ref="L15:L30" si="1">IF(OR(H15="",J15=""),F15,IF(H15=J15,F15,IF(H15&gt;J15,G15,K15)))</f>
        <v>UP &amp; COMERS HAWKS</v>
      </c>
      <c r="M15" s="63"/>
      <c r="N15" s="3" t="s">
        <v>45</v>
      </c>
      <c r="O15" s="2" t="str">
        <f>VLOOKUP('U13 by Code'!M15,'U13 by Team'!$N$2:$T$5,7,0)</f>
        <v>Broseley Youth Sports</v>
      </c>
      <c r="P15" s="17">
        <v>7</v>
      </c>
      <c r="Q15" s="2" t="s">
        <v>8</v>
      </c>
      <c r="R15" s="17">
        <v>6</v>
      </c>
      <c r="S15" s="2" t="str">
        <f>VLOOKUP('U13 by Code'!O15,'U13 by Team'!$N$2:$T$5,7,0)</f>
        <v>Prees Juniors</v>
      </c>
      <c r="T15" s="4" t="str">
        <f>IF(OR(P15="",R15=""),N15,IF(P15=R15,N15,IF(P15&gt;R15,O15,S15)))</f>
        <v>Broseley Youth Sports</v>
      </c>
    </row>
    <row r="16" spans="1:20" x14ac:dyDescent="0.3">
      <c r="A16">
        <v>15</v>
      </c>
      <c r="B16" s="53" t="s">
        <v>130</v>
      </c>
      <c r="C16" t="s">
        <v>62</v>
      </c>
      <c r="D16" s="53" t="s">
        <v>4</v>
      </c>
      <c r="E16" s="33">
        <v>43786</v>
      </c>
      <c r="F16" s="3" t="s">
        <v>18</v>
      </c>
      <c r="G16" s="66" t="str">
        <f>IF(ISERROR(VLOOKUP('U13 by Code'!G16,'U13 by Team'!$A$2:$B$50,2,0))=TRUE,VLOOKUP('U13 by Code'!G16,'U13 by Team'!$F$2:$L$12,7,0),VLOOKUP('U13 by Code'!G16,'U13 by Team'!$A$2:$B$50,2,0))</f>
        <v>AFC Bridgnorth Spartans Reds</v>
      </c>
      <c r="H16" s="17">
        <v>3</v>
      </c>
      <c r="I16" s="45" t="s">
        <v>8</v>
      </c>
      <c r="J16" s="17">
        <v>2</v>
      </c>
      <c r="K16" s="66" t="str">
        <f>IF(ISERROR(VLOOKUP('U13 by Code'!I16,'U13 by Team'!$A$2:$B$50,2,0))=TRUE,VLOOKUP('U13 by Code'!I16,'U13 by Team'!$F$2:$L$12,7,0),VLOOKUP('U13 by Code'!I16,'U13 by Team'!$A$2:$B$50,2,0))</f>
        <v>UP &amp; COMERS HARRIERS</v>
      </c>
      <c r="L16" s="4" t="str">
        <f t="shared" si="1"/>
        <v>AFC Bridgnorth Spartans Reds</v>
      </c>
      <c r="M16" s="61"/>
      <c r="N16" s="3" t="s">
        <v>46</v>
      </c>
      <c r="O16" s="2" t="str">
        <f>VLOOKUP('U13 by Code'!M16,'U13 by Team'!$N$2:$T$5,7,0)</f>
        <v>AFC Bridgnorth Spartans Blacks</v>
      </c>
      <c r="P16" s="17">
        <v>2</v>
      </c>
      <c r="Q16" s="2" t="s">
        <v>8</v>
      </c>
      <c r="R16" s="17">
        <v>3</v>
      </c>
      <c r="S16" s="2" t="str">
        <f>VLOOKUP('U13 by Code'!O16,'U13 by Team'!$N$2:$T$5,7,0)</f>
        <v>Shifnal Town Blue</v>
      </c>
      <c r="T16" s="4" t="str">
        <f>IF(OR(P16="",R16=""),N16,IF(P16=R16,N16,IF(P16&gt;R16,O16,S16)))</f>
        <v>Shifnal Town Blue</v>
      </c>
    </row>
    <row r="17" spans="1:20" x14ac:dyDescent="0.3">
      <c r="A17">
        <v>16</v>
      </c>
      <c r="B17" s="53" t="s">
        <v>107</v>
      </c>
      <c r="C17" t="s">
        <v>63</v>
      </c>
      <c r="D17" s="53" t="s">
        <v>4</v>
      </c>
      <c r="E17" s="33">
        <v>43786</v>
      </c>
      <c r="F17" s="3" t="s">
        <v>19</v>
      </c>
      <c r="G17" s="66" t="str">
        <f>IF(ISERROR(VLOOKUP('U13 by Code'!G17,'U13 by Team'!$A$2:$B$50,2,0))=TRUE,VLOOKUP('U13 by Code'!G17,'U13 by Team'!$F$2:$L$12,7,0),VLOOKUP('U13 by Code'!G17,'U13 by Team'!$A$2:$B$50,2,0))</f>
        <v>LLANYMYNECH JUNIORS</v>
      </c>
      <c r="H17" s="17">
        <v>2</v>
      </c>
      <c r="I17" s="45" t="s">
        <v>8</v>
      </c>
      <c r="J17" s="17">
        <v>1</v>
      </c>
      <c r="K17" s="66" t="str">
        <f>IF(ISERROR(VLOOKUP('U13 by Code'!I17,'U13 by Team'!$A$2:$B$50,2,0))=TRUE,VLOOKUP('U13 by Code'!I17,'U13 by Team'!$F$2:$L$12,7,0),VLOOKUP('U13 by Code'!I17,'U13 by Team'!$A$2:$B$50,2,0))</f>
        <v>Admaston Juniors</v>
      </c>
      <c r="L17" s="4" t="str">
        <f t="shared" si="1"/>
        <v>LLANYMYNECH JUNIORS</v>
      </c>
    </row>
    <row r="18" spans="1:20" x14ac:dyDescent="0.3">
      <c r="A18">
        <v>17</v>
      </c>
      <c r="B18" s="53" t="s">
        <v>97</v>
      </c>
      <c r="C18" t="s">
        <v>63</v>
      </c>
      <c r="D18" s="53" t="s">
        <v>4</v>
      </c>
      <c r="F18" s="3" t="s">
        <v>20</v>
      </c>
      <c r="G18" s="66" t="str">
        <f>IF(ISERROR(VLOOKUP('U13 by Code'!G18,'U13 by Team'!$A$2:$B$50,2,0))=TRUE,VLOOKUP('U13 by Code'!G18,'U13 by Team'!$F$2:$L$12,7,0),VLOOKUP('U13 by Code'!G18,'U13 by Team'!$A$2:$B$50,2,0))</f>
        <v>SAHA MARVELS</v>
      </c>
      <c r="H18" s="17">
        <v>5</v>
      </c>
      <c r="I18" s="45" t="s">
        <v>8</v>
      </c>
      <c r="J18" s="17">
        <v>3</v>
      </c>
      <c r="K18" s="66" t="str">
        <f>IF(ISERROR(VLOOKUP('U13 by Code'!I18,'U13 by Team'!$A$2:$B$50,2,0))=TRUE,VLOOKUP('U13 by Code'!I18,'U13 by Team'!$F$2:$L$12,7,0),VLOOKUP('U13 by Code'!I18,'U13 by Team'!$A$2:$B$50,2,0))</f>
        <v>SHAWBURY UTD JUNIORS</v>
      </c>
      <c r="L18" s="4" t="str">
        <f t="shared" si="1"/>
        <v>SAHA MARVELS</v>
      </c>
      <c r="N18" s="3"/>
      <c r="T18" s="4"/>
    </row>
    <row r="19" spans="1:20" x14ac:dyDescent="0.3">
      <c r="A19">
        <v>18</v>
      </c>
      <c r="B19" s="53" t="s">
        <v>111</v>
      </c>
      <c r="C19" t="s">
        <v>63</v>
      </c>
      <c r="D19" s="53" t="s">
        <v>4</v>
      </c>
      <c r="E19" s="33">
        <v>43786</v>
      </c>
      <c r="F19" s="3" t="s">
        <v>21</v>
      </c>
      <c r="G19" s="66" t="str">
        <f>IF(ISERROR(VLOOKUP('U13 by Code'!G19,'U13 by Team'!$A$2:$B$50,2,0))=TRUE,VLOOKUP('U13 by Code'!G19,'U13 by Team'!$F$2:$L$12,7,0),VLOOKUP('U13 by Code'!G19,'U13 by Team'!$A$2:$B$50,2,0))</f>
        <v>UP &amp; COMERS FALCONS</v>
      </c>
      <c r="H19" s="17">
        <v>1</v>
      </c>
      <c r="I19" s="45" t="s">
        <v>8</v>
      </c>
      <c r="J19" s="17">
        <v>8</v>
      </c>
      <c r="K19" s="66" t="str">
        <f>IF(ISERROR(VLOOKUP('U13 by Code'!I19,'U13 by Team'!$A$2:$B$50,2,0))=TRUE,VLOOKUP('U13 by Code'!I19,'U13 by Team'!$F$2:$L$12,7,0),VLOOKUP('U13 by Code'!I19,'U13 by Team'!$A$2:$B$50,2,0))</f>
        <v>MARKET DRAYTON TIGER COLTS</v>
      </c>
      <c r="L19" s="4" t="str">
        <f t="shared" si="1"/>
        <v>MARKET DRAYTON TIGER COLTS</v>
      </c>
    </row>
    <row r="20" spans="1:20" x14ac:dyDescent="0.3">
      <c r="A20">
        <v>19</v>
      </c>
      <c r="B20" s="53" t="s">
        <v>116</v>
      </c>
      <c r="C20" t="s">
        <v>63</v>
      </c>
      <c r="D20" s="53" t="s">
        <v>4</v>
      </c>
      <c r="F20" s="3" t="s">
        <v>23</v>
      </c>
      <c r="G20" s="66" t="str">
        <f>IF(ISERROR(VLOOKUP('U13 by Code'!G20,'U13 by Team'!$A$2:$B$50,2,0))=TRUE,VLOOKUP('U13 by Code'!G20,'U13 by Team'!$F$2:$L$12,7,0),VLOOKUP('U13 by Code'!G20,'U13 by Team'!$A$2:$B$50,2,0))</f>
        <v>Ercall Rangers</v>
      </c>
      <c r="H20" s="17">
        <v>6</v>
      </c>
      <c r="I20" s="45" t="s">
        <v>8</v>
      </c>
      <c r="J20" s="17">
        <v>5</v>
      </c>
      <c r="K20" s="66" t="str">
        <f>IF(ISERROR(VLOOKUP('U13 by Code'!I20,'U13 by Team'!$A$2:$B$50,2,0))=TRUE,VLOOKUP('U13 by Code'!I20,'U13 by Team'!$F$2:$L$12,7,0),VLOOKUP('U13 by Code'!I20,'U13 by Team'!$A$2:$B$50,2,0))</f>
        <v>SHREWSBURY JUNIORS</v>
      </c>
      <c r="L20" s="4" t="str">
        <f t="shared" si="1"/>
        <v>Ercall Rangers</v>
      </c>
      <c r="N20" s="70" t="s">
        <v>148</v>
      </c>
      <c r="O20" s="71"/>
      <c r="P20" s="16" t="s">
        <v>10</v>
      </c>
      <c r="R20" s="16" t="s">
        <v>9</v>
      </c>
      <c r="S20" s="47" t="s">
        <v>87</v>
      </c>
    </row>
    <row r="21" spans="1:20" x14ac:dyDescent="0.3">
      <c r="A21">
        <v>20</v>
      </c>
      <c r="B21" s="53" t="s">
        <v>83</v>
      </c>
      <c r="C21" t="s">
        <v>62</v>
      </c>
      <c r="D21" s="53" t="s">
        <v>4</v>
      </c>
      <c r="E21" s="55"/>
      <c r="F21" s="3" t="s">
        <v>22</v>
      </c>
      <c r="G21" s="66" t="str">
        <f>IF(ISERROR(VLOOKUP('U13 by Code'!G21,'U13 by Team'!$A$2:$B$50,2,0))=TRUE,VLOOKUP('U13 by Code'!G21,'U13 by Team'!$F$2:$L$12,7,0),VLOOKUP('U13 by Code'!G21,'U13 by Team'!$A$2:$B$50,2,0))</f>
        <v>Sinclair United</v>
      </c>
      <c r="H21" s="17">
        <v>11</v>
      </c>
      <c r="I21" s="45" t="s">
        <v>8</v>
      </c>
      <c r="J21" s="17">
        <v>2</v>
      </c>
      <c r="K21" s="66" t="str">
        <f>IF(ISERROR(VLOOKUP('U13 by Code'!I21,'U13 by Team'!$A$2:$B$50,2,0))=TRUE,VLOOKUP('U13 by Code'!I21,'U13 by Team'!$F$2:$L$12,7,0),VLOOKUP('U13 by Code'!I21,'U13 by Team'!$A$2:$B$50,2,0))</f>
        <v>NC United Blues</v>
      </c>
      <c r="L21" s="4" t="str">
        <f t="shared" si="1"/>
        <v>Sinclair United</v>
      </c>
      <c r="N21" s="3" t="s">
        <v>47</v>
      </c>
      <c r="O21" s="2" t="s">
        <v>118</v>
      </c>
      <c r="Q21" s="2" t="s">
        <v>8</v>
      </c>
      <c r="S21" s="2" t="s">
        <v>104</v>
      </c>
      <c r="T21" s="4" t="str">
        <f>IF(OR(P21="",R21=""),N21,IF(P21=R21,N21,IF(P21&gt;R21,O21,S21)))</f>
        <v>FINAL</v>
      </c>
    </row>
    <row r="22" spans="1:20" x14ac:dyDescent="0.3">
      <c r="A22">
        <v>21</v>
      </c>
      <c r="B22" s="53" t="s">
        <v>108</v>
      </c>
      <c r="C22" t="s">
        <v>63</v>
      </c>
      <c r="D22" s="53" t="s">
        <v>4</v>
      </c>
      <c r="F22" s="3" t="s">
        <v>24</v>
      </c>
      <c r="G22" s="66" t="str">
        <f>IF(ISERROR(VLOOKUP('U13 by Code'!G22,'U13 by Team'!$A$2:$B$50,2,0))=TRUE,VLOOKUP('U13 by Code'!G22,'U13 by Team'!$F$2:$L$12,7,0),VLOOKUP('U13 by Code'!G22,'U13 by Team'!$A$2:$B$50,2,0))</f>
        <v>NC United</v>
      </c>
      <c r="H22" s="17">
        <v>0</v>
      </c>
      <c r="I22" s="45" t="s">
        <v>8</v>
      </c>
      <c r="J22" s="17">
        <v>9</v>
      </c>
      <c r="K22" s="66" t="str">
        <f>IF(ISERROR(VLOOKUP('U13 by Code'!I22,'U13 by Team'!$A$2:$B$50,2,0))=TRUE,VLOOKUP('U13 by Code'!I22,'U13 by Team'!$F$2:$L$12,7,0),VLOOKUP('U13 by Code'!I22,'U13 by Team'!$A$2:$B$50,2,0))</f>
        <v>Prees Juniors</v>
      </c>
      <c r="L22" s="4" t="str">
        <f t="shared" si="1"/>
        <v>Prees Juniors</v>
      </c>
    </row>
    <row r="23" spans="1:20" x14ac:dyDescent="0.3">
      <c r="A23">
        <v>22</v>
      </c>
      <c r="B23" s="53" t="s">
        <v>117</v>
      </c>
      <c r="C23" t="s">
        <v>63</v>
      </c>
      <c r="D23" s="53" t="s">
        <v>4</v>
      </c>
      <c r="E23" s="33"/>
      <c r="F23" s="3" t="s">
        <v>26</v>
      </c>
      <c r="G23" s="66" t="str">
        <f>IF(ISERROR(VLOOKUP('U13 by Code'!G23,'U13 by Team'!$A$2:$B$50,2,0))=TRUE,VLOOKUP('U13 by Code'!G23,'U13 by Team'!$F$2:$L$12,7,0),VLOOKUP('U13 by Code'!G23,'U13 by Team'!$A$2:$B$50,2,0))</f>
        <v>Shifnal Town Blue</v>
      </c>
      <c r="H23" s="17">
        <v>9</v>
      </c>
      <c r="I23" s="45" t="s">
        <v>8</v>
      </c>
      <c r="J23" s="17">
        <v>1</v>
      </c>
      <c r="K23" s="66" t="str">
        <f>IF(ISERROR(VLOOKUP('U13 by Code'!I23,'U13 by Team'!$A$2:$B$50,2,0))=TRUE,VLOOKUP('U13 by Code'!I23,'U13 by Team'!$F$2:$L$12,7,0),VLOOKUP('U13 by Code'!I23,'U13 by Team'!$A$2:$B$50,2,0))</f>
        <v>Market Drayton Tigers</v>
      </c>
      <c r="L23" s="4" t="str">
        <f t="shared" si="1"/>
        <v>Shifnal Town Blue</v>
      </c>
    </row>
    <row r="24" spans="1:20" x14ac:dyDescent="0.3">
      <c r="A24">
        <v>23</v>
      </c>
      <c r="B24" s="53" t="s">
        <v>115</v>
      </c>
      <c r="C24" t="s">
        <v>63</v>
      </c>
      <c r="D24" s="53" t="s">
        <v>4</v>
      </c>
      <c r="F24" s="3" t="s">
        <v>25</v>
      </c>
      <c r="G24" s="66" t="str">
        <f>IF(ISERROR(VLOOKUP('U13 by Code'!G24,'U13 by Team'!$A$2:$B$50,2,0))=TRUE,VLOOKUP('U13 by Code'!G24,'U13 by Team'!$F$2:$L$12,7,0),VLOOKUP('U13 by Code'!G24,'U13 by Team'!$A$2:$B$50,2,0))</f>
        <v>WORTHEN JUNIORS</v>
      </c>
      <c r="H24" s="17">
        <v>3</v>
      </c>
      <c r="I24" s="45" t="s">
        <v>8</v>
      </c>
      <c r="J24" s="17">
        <v>4</v>
      </c>
      <c r="K24" s="66" t="str">
        <f>IF(ISERROR(VLOOKUP('U13 by Code'!I24,'U13 by Team'!$A$2:$B$50,2,0))=TRUE,VLOOKUP('U13 by Code'!I24,'U13 by Team'!$F$2:$L$12,7,0),VLOOKUP('U13 by Code'!I24,'U13 by Team'!$A$2:$B$50,2,0))</f>
        <v>Nova United</v>
      </c>
      <c r="L24" s="4" t="str">
        <f t="shared" si="1"/>
        <v>Nova United</v>
      </c>
    </row>
    <row r="25" spans="1:20" x14ac:dyDescent="0.3">
      <c r="A25">
        <v>24</v>
      </c>
      <c r="B25" s="53" t="s">
        <v>101</v>
      </c>
      <c r="C25" t="s">
        <v>63</v>
      </c>
      <c r="D25" s="53" t="s">
        <v>4</v>
      </c>
      <c r="E25" s="33">
        <v>43786</v>
      </c>
      <c r="F25" s="3" t="s">
        <v>27</v>
      </c>
      <c r="G25" s="66" t="str">
        <f>IF(ISERROR(VLOOKUP('U13 by Code'!G25,'U13 by Team'!$A$2:$B$50,2,0))=TRUE,VLOOKUP('U13 by Code'!G25,'U13 by Team'!$F$2:$L$12,7,0),VLOOKUP('U13 by Code'!G25,'U13 by Team'!$A$2:$B$50,2,0))</f>
        <v>OSWESTRY</v>
      </c>
      <c r="H25" s="17">
        <v>4</v>
      </c>
      <c r="I25" s="45" t="s">
        <v>8</v>
      </c>
      <c r="J25" s="17">
        <v>5</v>
      </c>
      <c r="K25" s="66" t="str">
        <f>IF(ISERROR(VLOOKUP('U13 by Code'!I25,'U13 by Team'!$A$2:$B$50,2,0))=TRUE,VLOOKUP('U13 by Code'!I25,'U13 by Team'!$F$2:$L$12,7,0),VLOOKUP('U13 by Code'!I25,'U13 by Team'!$A$2:$B$50,2,0))</f>
        <v>WEM TOWN JUNIORS</v>
      </c>
      <c r="L25" s="4" t="str">
        <f t="shared" si="1"/>
        <v>WEM TOWN JUNIORS</v>
      </c>
    </row>
    <row r="26" spans="1:20" x14ac:dyDescent="0.3">
      <c r="A26">
        <v>25</v>
      </c>
      <c r="B26" s="53" t="s">
        <v>131</v>
      </c>
      <c r="C26" t="s">
        <v>62</v>
      </c>
      <c r="D26" s="53" t="s">
        <v>4</v>
      </c>
      <c r="E26" s="33">
        <v>43786</v>
      </c>
      <c r="F26" s="3" t="s">
        <v>28</v>
      </c>
      <c r="G26" s="66" t="str">
        <f>IF(ISERROR(VLOOKUP('U13 by Code'!G26,'U13 by Team'!$A$2:$B$50,2,0))=TRUE,VLOOKUP('U13 by Code'!G26,'U13 by Team'!$F$2:$L$12,7,0),VLOOKUP('U13 by Code'!G26,'U13 by Team'!$A$2:$B$50,2,0))</f>
        <v>Admaston United</v>
      </c>
      <c r="H26" s="17">
        <v>8</v>
      </c>
      <c r="I26" s="45" t="s">
        <v>8</v>
      </c>
      <c r="J26" s="17">
        <v>2</v>
      </c>
      <c r="K26" s="66" t="str">
        <f>IF(ISERROR(VLOOKUP('U13 by Code'!I26,'U13 by Team'!$A$2:$B$50,2,0))=TRUE,VLOOKUP('U13 by Code'!I26,'U13 by Team'!$F$2:$L$12,7,0),VLOOKUP('U13 by Code'!I26,'U13 by Team'!$A$2:$B$50,2,0))</f>
        <v>Wrockwardine Wood</v>
      </c>
      <c r="L26" s="4" t="str">
        <f t="shared" si="1"/>
        <v>Admaston United</v>
      </c>
    </row>
    <row r="27" spans="1:20" x14ac:dyDescent="0.3">
      <c r="A27">
        <v>26</v>
      </c>
      <c r="B27" s="53" t="s">
        <v>74</v>
      </c>
      <c r="C27" t="s">
        <v>62</v>
      </c>
      <c r="D27" s="53" t="s">
        <v>4</v>
      </c>
      <c r="F27" s="3" t="s">
        <v>29</v>
      </c>
      <c r="G27" s="66" t="str">
        <f>IF(ISERROR(VLOOKUP('U13 by Code'!G27,'U13 by Team'!$A$2:$B$50,2,0))=TRUE,VLOOKUP('U13 by Code'!G27,'U13 by Team'!$F$2:$L$12,7,0),VLOOKUP('U13 by Code'!G27,'U13 by Team'!$A$2:$B$50,2,0))</f>
        <v>Ercall Colts</v>
      </c>
      <c r="H27" s="17">
        <v>0</v>
      </c>
      <c r="I27" s="45" t="s">
        <v>8</v>
      </c>
      <c r="J27" s="17">
        <v>10</v>
      </c>
      <c r="K27" s="66" t="str">
        <f>IF(ISERROR(VLOOKUP('U13 by Code'!I27,'U13 by Team'!$A$2:$B$50,2,0))=TRUE,VLOOKUP('U13 by Code'!I27,'U13 by Team'!$F$2:$L$12,7,0),VLOOKUP('U13 by Code'!I27,'U13 by Team'!$A$2:$B$50,2,0))</f>
        <v>Broseley Youth Sports</v>
      </c>
      <c r="L27" s="4" t="str">
        <f t="shared" si="1"/>
        <v>Broseley Youth Sports</v>
      </c>
    </row>
    <row r="28" spans="1:20" x14ac:dyDescent="0.3">
      <c r="A28">
        <v>27</v>
      </c>
      <c r="B28" s="53" t="s">
        <v>118</v>
      </c>
      <c r="C28" t="s">
        <v>63</v>
      </c>
      <c r="D28" s="53" t="s">
        <v>4</v>
      </c>
      <c r="E28" s="33">
        <v>43786</v>
      </c>
      <c r="F28" s="3" t="s">
        <v>30</v>
      </c>
      <c r="G28" s="66" t="str">
        <f>IF(ISERROR(VLOOKUP('U13 by Code'!G28,'U13 by Team'!$A$2:$B$50,2,0))=TRUE,VLOOKUP('U13 by Code'!G28,'U13 by Team'!$F$2:$L$12,7,0),VLOOKUP('U13 by Code'!G28,'U13 by Team'!$A$2:$B$50,2,0))</f>
        <v>AFC Bridgnorth Spartans Blacks</v>
      </c>
      <c r="H28" s="17">
        <v>19</v>
      </c>
      <c r="I28" s="45" t="s">
        <v>8</v>
      </c>
      <c r="J28" s="17">
        <v>2</v>
      </c>
      <c r="K28" s="66" t="str">
        <f>IF(ISERROR(VLOOKUP('U13 by Code'!I28,'U13 by Team'!$A$2:$B$50,2,0))=TRUE,VLOOKUP('U13 by Code'!I28,'U13 by Team'!$F$2:$L$12,7,0),VLOOKUP('U13 by Code'!I28,'U13 by Team'!$A$2:$B$50,2,0))</f>
        <v>Old Wulfrunians South</v>
      </c>
      <c r="L28" s="4" t="str">
        <f t="shared" si="1"/>
        <v>AFC Bridgnorth Spartans Blacks</v>
      </c>
    </row>
    <row r="29" spans="1:20" x14ac:dyDescent="0.3">
      <c r="A29">
        <v>28</v>
      </c>
      <c r="B29" s="53" t="s">
        <v>69</v>
      </c>
      <c r="C29" t="s">
        <v>62</v>
      </c>
      <c r="D29" s="53" t="s">
        <v>4</v>
      </c>
      <c r="F29" s="3" t="s">
        <v>31</v>
      </c>
      <c r="G29" s="66" t="str">
        <f>IF(ISERROR(VLOOKUP('U13 by Code'!G29,'U13 by Team'!$A$2:$B$50,2,0))=TRUE,VLOOKUP('U13 by Code'!G29,'U13 by Team'!$F$2:$L$12,7,0),VLOOKUP('U13 by Code'!G29,'U13 by Team'!$A$2:$B$50,2,0))</f>
        <v>Randlay Colts Blues</v>
      </c>
      <c r="H29" s="17">
        <v>15</v>
      </c>
      <c r="I29" s="45" t="s">
        <v>8</v>
      </c>
      <c r="J29" s="17">
        <v>1</v>
      </c>
      <c r="K29" s="66" t="str">
        <f>IF(ISERROR(VLOOKUP('U13 by Code'!I29,'U13 by Team'!$A$2:$B$50,2,0))=TRUE,VLOOKUP('U13 by Code'!I29,'U13 by Team'!$F$2:$L$12,7,0),VLOOKUP('U13 by Code'!I29,'U13 by Team'!$A$2:$B$50,2,0))</f>
        <v>Randlay Colts</v>
      </c>
      <c r="L29" s="4" t="str">
        <f t="shared" si="1"/>
        <v>Randlay Colts Blues</v>
      </c>
    </row>
    <row r="30" spans="1:20" x14ac:dyDescent="0.3">
      <c r="A30">
        <v>29</v>
      </c>
      <c r="B30" s="53" t="s">
        <v>114</v>
      </c>
      <c r="C30" t="s">
        <v>63</v>
      </c>
      <c r="D30" s="53" t="s">
        <v>4</v>
      </c>
      <c r="E30" s="33"/>
      <c r="F30" s="3" t="s">
        <v>32</v>
      </c>
      <c r="G30" s="66" t="str">
        <f>IF(ISERROR(VLOOKUP('U13 by Code'!G30,'U13 by Team'!$A$2:$B$50,2,0))=TRUE,VLOOKUP('U13 by Code'!G30,'U13 by Team'!$F$2:$L$12,7,0),VLOOKUP('U13 by Code'!G30,'U13 by Team'!$A$2:$B$50,2,0))</f>
        <v>MERESIDERS MARVELS</v>
      </c>
      <c r="H30" s="17">
        <v>3</v>
      </c>
      <c r="I30" s="45" t="s">
        <v>8</v>
      </c>
      <c r="J30" s="17">
        <v>0</v>
      </c>
      <c r="K30" s="66" t="str">
        <f>IF(ISERROR(VLOOKUP('U13 by Code'!I30,'U13 by Team'!$A$2:$B$50,2,0))=TRUE,VLOOKUP('U13 by Code'!I30,'U13 by Team'!$F$2:$L$12,7,0),VLOOKUP('U13 by Code'!I30,'U13 by Team'!$A$2:$B$50,2,0))</f>
        <v>ELLESMERE RANGERS</v>
      </c>
      <c r="L30" s="4" t="str">
        <f t="shared" si="1"/>
        <v>MERESIDERS MARVELS</v>
      </c>
    </row>
    <row r="31" spans="1:20" x14ac:dyDescent="0.3">
      <c r="A31">
        <v>30</v>
      </c>
      <c r="B31" s="53" t="s">
        <v>95</v>
      </c>
      <c r="C31" t="s">
        <v>62</v>
      </c>
      <c r="D31" s="53" t="s">
        <v>4</v>
      </c>
    </row>
    <row r="32" spans="1:20" x14ac:dyDescent="0.3">
      <c r="A32">
        <v>31</v>
      </c>
      <c r="B32" s="53" t="s">
        <v>96</v>
      </c>
      <c r="C32" t="s">
        <v>62</v>
      </c>
      <c r="D32" s="53" t="s">
        <v>4</v>
      </c>
    </row>
    <row r="33" spans="1:12" x14ac:dyDescent="0.3">
      <c r="A33">
        <v>32</v>
      </c>
      <c r="B33" s="53" t="s">
        <v>85</v>
      </c>
      <c r="C33" t="s">
        <v>62</v>
      </c>
      <c r="D33" s="53" t="s">
        <v>4</v>
      </c>
    </row>
    <row r="34" spans="1:12" x14ac:dyDescent="0.3">
      <c r="A34">
        <v>33</v>
      </c>
      <c r="B34" s="53" t="s">
        <v>132</v>
      </c>
      <c r="C34" t="s">
        <v>62</v>
      </c>
      <c r="D34" s="53" t="s">
        <v>4</v>
      </c>
      <c r="F34" s="70" t="s">
        <v>143</v>
      </c>
      <c r="G34" s="71"/>
      <c r="H34" s="16" t="s">
        <v>10</v>
      </c>
      <c r="J34" s="16" t="s">
        <v>9</v>
      </c>
    </row>
    <row r="35" spans="1:12" x14ac:dyDescent="0.3">
      <c r="A35">
        <v>34</v>
      </c>
      <c r="B35" s="53" t="s">
        <v>76</v>
      </c>
      <c r="C35" t="s">
        <v>62</v>
      </c>
      <c r="D35" s="53" t="s">
        <v>4</v>
      </c>
      <c r="E35" s="57"/>
      <c r="F35" s="3" t="s">
        <v>33</v>
      </c>
      <c r="G35" s="2" t="str">
        <f>VLOOKUP('U13 by Code'!G35,'U13 by Team'!$F$15:$L$30,7,0)</f>
        <v>Prees Juniors</v>
      </c>
      <c r="H35" s="17">
        <v>4</v>
      </c>
      <c r="I35" s="45" t="s">
        <v>8</v>
      </c>
      <c r="J35" s="17">
        <v>1</v>
      </c>
      <c r="K35" s="11" t="str">
        <f>VLOOKUP('U13 by Code'!I35,'U13 by Team'!$F$15:$L$30,7,0)</f>
        <v>Ercall Rangers</v>
      </c>
      <c r="L35" s="4" t="str">
        <f t="shared" ref="L35:L42" si="2">IF(OR(H35="",J35=""),F35,IF(H35=J35,F35,IF(H35&gt;J35,G35,K35)))</f>
        <v>Prees Juniors</v>
      </c>
    </row>
    <row r="36" spans="1:12" x14ac:dyDescent="0.3">
      <c r="A36">
        <v>35</v>
      </c>
      <c r="B36" s="53" t="s">
        <v>77</v>
      </c>
      <c r="C36" t="s">
        <v>62</v>
      </c>
      <c r="D36" s="53" t="s">
        <v>4</v>
      </c>
      <c r="E36" s="33">
        <v>43800</v>
      </c>
      <c r="F36" s="3" t="s">
        <v>34</v>
      </c>
      <c r="G36" s="2" t="str">
        <f>VLOOKUP('U13 by Code'!G36,'U13 by Team'!$F$15:$L$30,7,0)</f>
        <v>AFC Bridgnorth Spartans Reds</v>
      </c>
      <c r="H36" s="17">
        <v>5</v>
      </c>
      <c r="I36" s="45" t="s">
        <v>8</v>
      </c>
      <c r="J36" s="17">
        <v>4</v>
      </c>
      <c r="K36" s="11" t="str">
        <f>VLOOKUP('U13 by Code'!I36,'U13 by Team'!$F$15:$L$30,7,0)</f>
        <v>MARKET DRAYTON TIGER COLTS</v>
      </c>
      <c r="L36" s="4" t="str">
        <f t="shared" si="2"/>
        <v>AFC Bridgnorth Spartans Reds</v>
      </c>
    </row>
    <row r="37" spans="1:12" x14ac:dyDescent="0.3">
      <c r="A37">
        <v>36</v>
      </c>
      <c r="B37" s="53" t="s">
        <v>56</v>
      </c>
      <c r="C37" t="s">
        <v>63</v>
      </c>
      <c r="D37" s="53" t="s">
        <v>4</v>
      </c>
      <c r="E37" s="33">
        <v>43800</v>
      </c>
      <c r="F37" s="3" t="s">
        <v>35</v>
      </c>
      <c r="G37" s="2" t="str">
        <f>VLOOKUP('U13 by Code'!G37,'U13 by Team'!$F$15:$L$30,7,0)</f>
        <v>MERESIDERS MARVELS</v>
      </c>
      <c r="H37" s="17">
        <v>0</v>
      </c>
      <c r="I37" s="45" t="s">
        <v>8</v>
      </c>
      <c r="J37" s="17">
        <v>1</v>
      </c>
      <c r="K37" s="11" t="str">
        <f>VLOOKUP('U13 by Code'!I37,'U13 by Team'!$F$15:$L$30,7,0)</f>
        <v>Shifnal Town Blue</v>
      </c>
      <c r="L37" s="4" t="str">
        <f t="shared" si="2"/>
        <v>Shifnal Town Blue</v>
      </c>
    </row>
    <row r="38" spans="1:12" x14ac:dyDescent="0.3">
      <c r="A38">
        <v>37</v>
      </c>
      <c r="B38"/>
      <c r="C38"/>
      <c r="D38" s="53" t="s">
        <v>4</v>
      </c>
      <c r="E38" s="33">
        <v>43800</v>
      </c>
      <c r="F38" s="3" t="s">
        <v>36</v>
      </c>
      <c r="G38" s="2" t="str">
        <f>VLOOKUP('U13 by Code'!G38,'U13 by Team'!$F$15:$L$30,7,0)</f>
        <v>UP &amp; COMERS HAWKS</v>
      </c>
      <c r="H38" s="17">
        <v>5</v>
      </c>
      <c r="I38" s="45" t="s">
        <v>8</v>
      </c>
      <c r="J38" s="17">
        <v>2</v>
      </c>
      <c r="K38" s="11" t="str">
        <f>VLOOKUP('U13 by Code'!I38,'U13 by Team'!$F$15:$L$30,7,0)</f>
        <v>SAHA MARVELS</v>
      </c>
      <c r="L38" s="4" t="str">
        <f t="shared" si="2"/>
        <v>UP &amp; COMERS HAWKS</v>
      </c>
    </row>
    <row r="39" spans="1:12" x14ac:dyDescent="0.3">
      <c r="A39">
        <v>38</v>
      </c>
      <c r="B39" s="50"/>
      <c r="C39"/>
      <c r="D39" s="53" t="s">
        <v>4</v>
      </c>
      <c r="E39" s="57"/>
      <c r="F39" s="3" t="s">
        <v>37</v>
      </c>
      <c r="G39" s="2" t="str">
        <f>VLOOKUP('U13 by Code'!G39,'U13 by Team'!$F$15:$L$30,7,0)</f>
        <v>Broseley Youth Sports</v>
      </c>
      <c r="H39" s="17">
        <v>3</v>
      </c>
      <c r="I39" s="45" t="s">
        <v>8</v>
      </c>
      <c r="J39" s="17">
        <v>0</v>
      </c>
      <c r="K39" s="11" t="str">
        <f>VLOOKUP('U13 by Code'!I39,'U13 by Team'!$F$15:$L$30,7,0)</f>
        <v>Randlay Colts Blues</v>
      </c>
      <c r="L39" s="4" t="str">
        <f t="shared" si="2"/>
        <v>Broseley Youth Sports</v>
      </c>
    </row>
    <row r="40" spans="1:12" x14ac:dyDescent="0.3">
      <c r="A40">
        <v>39</v>
      </c>
      <c r="B40"/>
      <c r="C40"/>
      <c r="D40" s="53" t="s">
        <v>4</v>
      </c>
      <c r="E40" s="33">
        <v>43800</v>
      </c>
      <c r="F40" s="3" t="s">
        <v>38</v>
      </c>
      <c r="G40" s="2" t="str">
        <f>VLOOKUP('U13 by Code'!G40,'U13 by Team'!$F$15:$L$30,7,0)</f>
        <v>Sinclair United</v>
      </c>
      <c r="H40" s="17">
        <v>0</v>
      </c>
      <c r="I40" s="45" t="s">
        <v>8</v>
      </c>
      <c r="J40" s="17">
        <v>13</v>
      </c>
      <c r="K40" s="11" t="str">
        <f>VLOOKUP('U13 by Code'!I40,'U13 by Team'!$F$15:$L$30,7,0)</f>
        <v>AFC Bridgnorth Spartans Blacks</v>
      </c>
      <c r="L40" s="4" t="str">
        <f t="shared" si="2"/>
        <v>AFC Bridgnorth Spartans Blacks</v>
      </c>
    </row>
    <row r="41" spans="1:12" x14ac:dyDescent="0.3">
      <c r="A41">
        <v>40</v>
      </c>
      <c r="B41"/>
      <c r="C41"/>
      <c r="D41" s="53" t="s">
        <v>4</v>
      </c>
      <c r="E41" s="57"/>
      <c r="F41" s="3" t="s">
        <v>39</v>
      </c>
      <c r="G41" s="2" t="str">
        <f>VLOOKUP('U13 by Code'!G41,'U13 by Team'!$F$15:$L$30,7,0)</f>
        <v>WEM TOWN JUNIORS</v>
      </c>
      <c r="H41" s="17">
        <v>2</v>
      </c>
      <c r="I41" s="45" t="s">
        <v>8</v>
      </c>
      <c r="J41" s="17">
        <v>4</v>
      </c>
      <c r="K41" s="11" t="str">
        <f>VLOOKUP('U13 by Code'!I41,'U13 by Team'!$F$15:$L$30,7,0)</f>
        <v>LLANYMYNECH JUNIORS</v>
      </c>
      <c r="L41" s="4" t="str">
        <f t="shared" si="2"/>
        <v>LLANYMYNECH JUNIORS</v>
      </c>
    </row>
    <row r="42" spans="1:12" x14ac:dyDescent="0.3">
      <c r="A42">
        <v>41</v>
      </c>
      <c r="B42" s="50"/>
      <c r="C42"/>
      <c r="D42" s="53" t="s">
        <v>4</v>
      </c>
      <c r="E42" s="33">
        <v>43800</v>
      </c>
      <c r="F42" s="3" t="s">
        <v>40</v>
      </c>
      <c r="G42" s="2" t="str">
        <f>VLOOKUP('U13 by Code'!G42,'U13 by Team'!$F$15:$L$30,7,0)</f>
        <v>Admaston United</v>
      </c>
      <c r="H42" s="17">
        <v>2</v>
      </c>
      <c r="I42" s="45" t="s">
        <v>8</v>
      </c>
      <c r="J42" s="17">
        <v>5</v>
      </c>
      <c r="K42" s="11" t="str">
        <f>VLOOKUP('U13 by Code'!I42,'U13 by Team'!$F$15:$L$30,7,0)</f>
        <v>Nova United</v>
      </c>
      <c r="L42" s="4" t="str">
        <f t="shared" si="2"/>
        <v>Nova United</v>
      </c>
    </row>
    <row r="43" spans="1:12" x14ac:dyDescent="0.3">
      <c r="A43">
        <v>42</v>
      </c>
      <c r="B43" s="50"/>
      <c r="C43"/>
      <c r="D43" s="53" t="s">
        <v>4</v>
      </c>
    </row>
    <row r="44" spans="1:12" x14ac:dyDescent="0.3">
      <c r="A44">
        <v>43</v>
      </c>
      <c r="B44"/>
      <c r="C44"/>
      <c r="D44" s="53" t="s">
        <v>4</v>
      </c>
    </row>
    <row r="45" spans="1:12" x14ac:dyDescent="0.3">
      <c r="B45" s="54"/>
    </row>
    <row r="47" spans="1:12" x14ac:dyDescent="0.3">
      <c r="B47" s="54"/>
    </row>
    <row r="51" spans="2:2" x14ac:dyDescent="0.3">
      <c r="B51" s="54"/>
    </row>
    <row r="52" spans="2:2" x14ac:dyDescent="0.3">
      <c r="B52" s="54"/>
    </row>
    <row r="53" spans="2:2" x14ac:dyDescent="0.3">
      <c r="B53" s="54"/>
    </row>
  </sheetData>
  <sheetProtection selectLockedCells="1"/>
  <mergeCells count="6">
    <mergeCell ref="F1:G1"/>
    <mergeCell ref="F14:G14"/>
    <mergeCell ref="F34:G34"/>
    <mergeCell ref="N1:O1"/>
    <mergeCell ref="N14:O14"/>
    <mergeCell ref="N20:O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00CC00"/>
  </sheetPr>
  <dimension ref="A1:P53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11.5546875" style="3" customWidth="1"/>
    <col min="7" max="7" width="11.33203125" style="2" customWidth="1"/>
    <col min="8" max="9" width="9.109375" style="2"/>
    <col min="11" max="11" width="9.109375" style="2"/>
    <col min="12" max="12" width="20.33203125" style="2" bestFit="1" customWidth="1"/>
    <col min="13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8" t="s">
        <v>102</v>
      </c>
      <c r="G1" s="11"/>
      <c r="H1" s="11"/>
      <c r="I1" s="11"/>
      <c r="K1" s="11"/>
      <c r="L1" s="8" t="s">
        <v>144</v>
      </c>
      <c r="M1" s="11"/>
      <c r="N1" s="11"/>
      <c r="O1" s="11"/>
    </row>
    <row r="2" spans="1:15" x14ac:dyDescent="0.3">
      <c r="A2">
        <v>1</v>
      </c>
      <c r="B2" s="53" t="s">
        <v>50</v>
      </c>
      <c r="C2" t="s">
        <v>63</v>
      </c>
      <c r="D2" t="s">
        <v>5</v>
      </c>
      <c r="F2" s="36" t="s">
        <v>11</v>
      </c>
      <c r="G2" s="37">
        <v>23</v>
      </c>
      <c r="H2" s="37" t="s">
        <v>8</v>
      </c>
      <c r="I2" s="11">
        <v>10</v>
      </c>
      <c r="K2" s="11"/>
      <c r="L2" s="10" t="s">
        <v>41</v>
      </c>
      <c r="M2" s="23" t="s">
        <v>38</v>
      </c>
      <c r="N2" s="11" t="s">
        <v>8</v>
      </c>
      <c r="O2" s="23" t="s">
        <v>36</v>
      </c>
    </row>
    <row r="3" spans="1:15" x14ac:dyDescent="0.3">
      <c r="A3">
        <v>2</v>
      </c>
      <c r="B3" s="53" t="s">
        <v>119</v>
      </c>
      <c r="C3" t="s">
        <v>63</v>
      </c>
      <c r="D3" t="s">
        <v>5</v>
      </c>
      <c r="F3" s="36" t="s">
        <v>12</v>
      </c>
      <c r="G3" s="66">
        <v>29</v>
      </c>
      <c r="H3" s="37" t="s">
        <v>8</v>
      </c>
      <c r="I3" s="11">
        <v>33</v>
      </c>
      <c r="J3" s="66"/>
      <c r="K3" s="11"/>
      <c r="L3" s="10" t="s">
        <v>42</v>
      </c>
      <c r="M3" s="23" t="s">
        <v>40</v>
      </c>
      <c r="N3" s="11" t="s">
        <v>8</v>
      </c>
      <c r="O3" s="23" t="s">
        <v>33</v>
      </c>
    </row>
    <row r="4" spans="1:15" x14ac:dyDescent="0.3">
      <c r="A4">
        <v>3</v>
      </c>
      <c r="B4" s="53" t="s">
        <v>54</v>
      </c>
      <c r="C4" t="s">
        <v>63</v>
      </c>
      <c r="D4" t="s">
        <v>5</v>
      </c>
      <c r="F4" s="36" t="s">
        <v>13</v>
      </c>
      <c r="G4" s="37">
        <v>30</v>
      </c>
      <c r="H4" s="37" t="s">
        <v>8</v>
      </c>
      <c r="I4" s="11">
        <v>1</v>
      </c>
      <c r="K4" s="11"/>
      <c r="L4" s="10" t="s">
        <v>43</v>
      </c>
      <c r="M4" s="23" t="s">
        <v>37</v>
      </c>
      <c r="N4" s="11" t="s">
        <v>8</v>
      </c>
      <c r="O4" s="23" t="s">
        <v>39</v>
      </c>
    </row>
    <row r="5" spans="1:15" x14ac:dyDescent="0.3">
      <c r="A5">
        <v>4</v>
      </c>
      <c r="B5" s="53" t="s">
        <v>133</v>
      </c>
      <c r="C5" t="s">
        <v>62</v>
      </c>
      <c r="D5" t="s">
        <v>5</v>
      </c>
      <c r="F5" s="36" t="s">
        <v>14</v>
      </c>
      <c r="G5" s="37">
        <v>18</v>
      </c>
      <c r="H5" s="66" t="s">
        <v>8</v>
      </c>
      <c r="I5" s="11">
        <v>24</v>
      </c>
      <c r="K5" s="11"/>
      <c r="L5" s="10" t="s">
        <v>44</v>
      </c>
      <c r="M5" s="23" t="s">
        <v>35</v>
      </c>
      <c r="N5" s="11" t="s">
        <v>8</v>
      </c>
      <c r="O5" s="23" t="s">
        <v>34</v>
      </c>
    </row>
    <row r="6" spans="1:15" x14ac:dyDescent="0.3">
      <c r="A6">
        <v>5</v>
      </c>
      <c r="B6" s="53" t="s">
        <v>78</v>
      </c>
      <c r="C6" t="s">
        <v>62</v>
      </c>
      <c r="D6" t="s">
        <v>5</v>
      </c>
      <c r="F6" s="36" t="s">
        <v>15</v>
      </c>
      <c r="G6" s="37">
        <v>4</v>
      </c>
      <c r="H6" s="66" t="s">
        <v>8</v>
      </c>
      <c r="I6" s="11">
        <v>28</v>
      </c>
      <c r="K6" s="11"/>
      <c r="L6" s="11"/>
      <c r="M6" s="11"/>
      <c r="N6" s="11"/>
      <c r="O6" s="11"/>
    </row>
    <row r="7" spans="1:15" x14ac:dyDescent="0.3">
      <c r="A7">
        <v>6</v>
      </c>
      <c r="B7" s="53" t="s">
        <v>120</v>
      </c>
      <c r="C7" t="s">
        <v>63</v>
      </c>
      <c r="D7" t="s">
        <v>5</v>
      </c>
      <c r="F7" s="36" t="s">
        <v>16</v>
      </c>
      <c r="G7" s="37">
        <v>27</v>
      </c>
      <c r="H7" s="66" t="s">
        <v>8</v>
      </c>
      <c r="I7" s="11">
        <v>14</v>
      </c>
      <c r="K7" s="11"/>
      <c r="L7" s="10"/>
      <c r="M7" s="11"/>
      <c r="N7" s="11"/>
      <c r="O7" s="11"/>
    </row>
    <row r="8" spans="1:15" x14ac:dyDescent="0.3">
      <c r="A8">
        <v>7</v>
      </c>
      <c r="B8" s="53" t="s">
        <v>104</v>
      </c>
      <c r="C8" t="s">
        <v>63</v>
      </c>
      <c r="D8" t="s">
        <v>5</v>
      </c>
      <c r="F8" s="36"/>
      <c r="G8" s="37"/>
      <c r="H8" s="37"/>
      <c r="I8" s="21"/>
      <c r="K8" s="11"/>
      <c r="L8" s="10"/>
      <c r="M8" s="11"/>
      <c r="N8" s="11"/>
      <c r="O8" s="11"/>
    </row>
    <row r="9" spans="1:15" x14ac:dyDescent="0.3">
      <c r="A9">
        <v>8</v>
      </c>
      <c r="B9" s="53" t="s">
        <v>64</v>
      </c>
      <c r="C9" t="s">
        <v>62</v>
      </c>
      <c r="D9" t="s">
        <v>5</v>
      </c>
      <c r="F9" s="36"/>
      <c r="G9" s="37"/>
      <c r="H9" s="37"/>
      <c r="I9" s="21"/>
      <c r="K9" s="11"/>
      <c r="L9" s="70" t="s">
        <v>145</v>
      </c>
      <c r="M9" s="71"/>
      <c r="N9" s="11"/>
      <c r="O9" s="11"/>
    </row>
    <row r="10" spans="1:15" x14ac:dyDescent="0.3">
      <c r="A10">
        <v>9</v>
      </c>
      <c r="B10" s="53" t="s">
        <v>92</v>
      </c>
      <c r="C10" t="s">
        <v>62</v>
      </c>
      <c r="D10" t="s">
        <v>5</v>
      </c>
      <c r="F10" s="36"/>
      <c r="G10" s="37"/>
      <c r="H10" s="37"/>
      <c r="I10" s="21"/>
      <c r="K10" s="11"/>
      <c r="L10" s="10" t="s">
        <v>45</v>
      </c>
      <c r="M10" s="49" t="s">
        <v>43</v>
      </c>
      <c r="N10" s="11" t="s">
        <v>8</v>
      </c>
      <c r="O10" s="25" t="s">
        <v>44</v>
      </c>
    </row>
    <row r="11" spans="1:15" x14ac:dyDescent="0.3">
      <c r="A11">
        <v>10</v>
      </c>
      <c r="B11" s="53" t="s">
        <v>79</v>
      </c>
      <c r="C11" t="s">
        <v>62</v>
      </c>
      <c r="D11" t="s">
        <v>5</v>
      </c>
      <c r="F11" s="36"/>
      <c r="G11" s="37"/>
      <c r="H11" s="37"/>
      <c r="I11" s="21"/>
      <c r="K11" s="11"/>
      <c r="L11" s="10" t="s">
        <v>46</v>
      </c>
      <c r="M11" s="49" t="s">
        <v>42</v>
      </c>
      <c r="N11" s="11" t="s">
        <v>8</v>
      </c>
      <c r="O11" s="25" t="s">
        <v>41</v>
      </c>
    </row>
    <row r="12" spans="1:15" x14ac:dyDescent="0.3">
      <c r="A12">
        <v>11</v>
      </c>
      <c r="B12" s="53" t="s">
        <v>121</v>
      </c>
      <c r="C12" t="s">
        <v>63</v>
      </c>
      <c r="D12" t="s">
        <v>5</v>
      </c>
      <c r="F12" s="36"/>
      <c r="G12" s="37"/>
      <c r="H12" s="37"/>
      <c r="I12" s="21"/>
      <c r="K12" s="11"/>
      <c r="L12" s="11"/>
      <c r="M12" s="11"/>
      <c r="N12" s="11"/>
      <c r="O12" s="11"/>
    </row>
    <row r="13" spans="1:15" x14ac:dyDescent="0.3">
      <c r="A13">
        <v>12</v>
      </c>
      <c r="B13" s="53" t="s">
        <v>106</v>
      </c>
      <c r="C13" t="s">
        <v>63</v>
      </c>
      <c r="D13" t="s">
        <v>5</v>
      </c>
      <c r="F13" s="36"/>
      <c r="G13" s="37"/>
      <c r="H13" s="37"/>
      <c r="I13" s="21"/>
      <c r="K13" s="11"/>
      <c r="L13" s="10"/>
      <c r="M13" s="11"/>
      <c r="N13" s="11"/>
      <c r="O13" s="11"/>
    </row>
    <row r="14" spans="1:15" x14ac:dyDescent="0.3">
      <c r="A14">
        <v>13</v>
      </c>
      <c r="B14" s="53" t="s">
        <v>71</v>
      </c>
      <c r="C14" t="s">
        <v>62</v>
      </c>
      <c r="D14" t="s">
        <v>5</v>
      </c>
      <c r="F14" s="36"/>
      <c r="G14" s="37"/>
      <c r="H14" s="37"/>
      <c r="I14" s="21"/>
      <c r="K14" s="11"/>
      <c r="L14" s="11"/>
      <c r="M14" s="11"/>
      <c r="N14" s="11"/>
      <c r="O14" s="11"/>
    </row>
    <row r="15" spans="1:15" x14ac:dyDescent="0.3">
      <c r="A15">
        <v>14</v>
      </c>
      <c r="B15" s="53" t="s">
        <v>72</v>
      </c>
      <c r="C15" t="s">
        <v>62</v>
      </c>
      <c r="D15" t="s">
        <v>5</v>
      </c>
      <c r="F15" s="36"/>
      <c r="G15" s="37"/>
      <c r="H15" s="37"/>
      <c r="I15" s="21"/>
      <c r="K15" s="11"/>
      <c r="L15" s="70" t="s">
        <v>141</v>
      </c>
      <c r="M15" s="70"/>
      <c r="N15" s="11"/>
      <c r="O15" s="11"/>
    </row>
    <row r="16" spans="1:15" x14ac:dyDescent="0.3">
      <c r="A16">
        <v>15</v>
      </c>
      <c r="B16" s="53" t="s">
        <v>80</v>
      </c>
      <c r="C16" t="s">
        <v>62</v>
      </c>
      <c r="D16" t="s">
        <v>5</v>
      </c>
      <c r="F16" s="36"/>
      <c r="G16" s="37"/>
      <c r="H16" s="37"/>
      <c r="I16" s="21"/>
      <c r="K16" s="11"/>
      <c r="L16" s="10" t="s">
        <v>47</v>
      </c>
      <c r="M16" s="11" t="s">
        <v>45</v>
      </c>
      <c r="N16" s="11" t="s">
        <v>8</v>
      </c>
      <c r="O16" s="11" t="s">
        <v>46</v>
      </c>
    </row>
    <row r="17" spans="1:10" x14ac:dyDescent="0.3">
      <c r="A17">
        <v>16</v>
      </c>
      <c r="B17" s="53" t="s">
        <v>65</v>
      </c>
      <c r="C17" t="s">
        <v>62</v>
      </c>
      <c r="D17" t="s">
        <v>5</v>
      </c>
      <c r="F17" s="36"/>
      <c r="G17" s="37"/>
      <c r="H17" s="37"/>
      <c r="I17" s="11"/>
    </row>
    <row r="18" spans="1:10" x14ac:dyDescent="0.3">
      <c r="A18">
        <v>17</v>
      </c>
      <c r="B18" s="53" t="s">
        <v>97</v>
      </c>
      <c r="C18" t="s">
        <v>63</v>
      </c>
      <c r="D18" t="s">
        <v>5</v>
      </c>
      <c r="F18" s="34"/>
      <c r="G18" s="35"/>
      <c r="H18" s="35"/>
      <c r="I18" s="11"/>
    </row>
    <row r="19" spans="1:10" x14ac:dyDescent="0.3">
      <c r="A19">
        <v>18</v>
      </c>
      <c r="B19" s="53" t="s">
        <v>98</v>
      </c>
      <c r="C19" t="s">
        <v>63</v>
      </c>
      <c r="D19" t="s">
        <v>5</v>
      </c>
      <c r="F19" s="34"/>
      <c r="G19" s="35"/>
      <c r="H19" s="35"/>
      <c r="I19" s="11"/>
    </row>
    <row r="20" spans="1:10" x14ac:dyDescent="0.3">
      <c r="A20">
        <v>19</v>
      </c>
      <c r="B20" s="53" t="s">
        <v>111</v>
      </c>
      <c r="C20" t="s">
        <v>63</v>
      </c>
      <c r="D20" t="s">
        <v>5</v>
      </c>
      <c r="F20" s="34"/>
      <c r="G20" s="35"/>
      <c r="H20" s="35"/>
      <c r="I20" s="23"/>
    </row>
    <row r="21" spans="1:10" x14ac:dyDescent="0.3">
      <c r="A21">
        <v>20</v>
      </c>
      <c r="B21" s="54" t="s">
        <v>88</v>
      </c>
      <c r="C21" t="s">
        <v>62</v>
      </c>
      <c r="D21" t="s">
        <v>5</v>
      </c>
      <c r="F21" s="8" t="s">
        <v>142</v>
      </c>
      <c r="G21" s="37"/>
      <c r="H21" s="37"/>
      <c r="I21" s="11"/>
    </row>
    <row r="22" spans="1:10" x14ac:dyDescent="0.3">
      <c r="A22">
        <v>21</v>
      </c>
      <c r="B22" s="53" t="s">
        <v>89</v>
      </c>
      <c r="C22" t="s">
        <v>62</v>
      </c>
      <c r="D22" t="s">
        <v>5</v>
      </c>
      <c r="F22" s="36" t="s">
        <v>17</v>
      </c>
      <c r="G22" s="37">
        <v>8</v>
      </c>
      <c r="H22" s="37" t="s">
        <v>8</v>
      </c>
      <c r="I22" s="23">
        <v>13</v>
      </c>
      <c r="J22" s="66"/>
    </row>
    <row r="23" spans="1:10" x14ac:dyDescent="0.3">
      <c r="A23">
        <v>22</v>
      </c>
      <c r="B23" s="53" t="s">
        <v>91</v>
      </c>
      <c r="C23" t="s">
        <v>62</v>
      </c>
      <c r="D23" t="s">
        <v>5</v>
      </c>
      <c r="F23" s="36" t="s">
        <v>18</v>
      </c>
      <c r="G23" s="37">
        <v>12</v>
      </c>
      <c r="H23" s="37" t="s">
        <v>8</v>
      </c>
      <c r="I23" s="2" t="s">
        <v>14</v>
      </c>
    </row>
    <row r="24" spans="1:10" x14ac:dyDescent="0.3">
      <c r="A24">
        <v>23</v>
      </c>
      <c r="B24" s="53" t="s">
        <v>115</v>
      </c>
      <c r="C24" t="s">
        <v>63</v>
      </c>
      <c r="D24" t="s">
        <v>5</v>
      </c>
      <c r="F24" s="36" t="s">
        <v>19</v>
      </c>
      <c r="G24" s="37" t="s">
        <v>15</v>
      </c>
      <c r="H24" s="37" t="s">
        <v>8</v>
      </c>
      <c r="I24" s="11">
        <v>35</v>
      </c>
    </row>
    <row r="25" spans="1:10" x14ac:dyDescent="0.3">
      <c r="A25">
        <v>24</v>
      </c>
      <c r="B25" s="53" t="s">
        <v>84</v>
      </c>
      <c r="C25" t="s">
        <v>62</v>
      </c>
      <c r="D25" t="s">
        <v>5</v>
      </c>
      <c r="F25" s="36" t="s">
        <v>20</v>
      </c>
      <c r="G25" s="37">
        <v>22</v>
      </c>
      <c r="H25" s="37" t="s">
        <v>8</v>
      </c>
      <c r="I25" s="11">
        <v>21</v>
      </c>
    </row>
    <row r="26" spans="1:10" x14ac:dyDescent="0.3">
      <c r="A26">
        <v>25</v>
      </c>
      <c r="B26" s="53" t="s">
        <v>93</v>
      </c>
      <c r="C26" t="s">
        <v>62</v>
      </c>
      <c r="D26" t="s">
        <v>5</v>
      </c>
      <c r="F26" s="36" t="s">
        <v>21</v>
      </c>
      <c r="G26" s="37">
        <v>36</v>
      </c>
      <c r="H26" s="37" t="s">
        <v>8</v>
      </c>
      <c r="I26" s="11">
        <v>11</v>
      </c>
    </row>
    <row r="27" spans="1:10" x14ac:dyDescent="0.3">
      <c r="A27">
        <v>26</v>
      </c>
      <c r="B27" s="53" t="s">
        <v>90</v>
      </c>
      <c r="C27" t="s">
        <v>62</v>
      </c>
      <c r="D27" t="s">
        <v>5</v>
      </c>
      <c r="F27" s="36" t="s">
        <v>23</v>
      </c>
      <c r="G27" s="37">
        <v>32</v>
      </c>
      <c r="H27" s="37" t="s">
        <v>8</v>
      </c>
      <c r="I27" s="23">
        <v>17</v>
      </c>
    </row>
    <row r="28" spans="1:10" x14ac:dyDescent="0.3">
      <c r="A28">
        <v>27</v>
      </c>
      <c r="B28" s="53" t="s">
        <v>94</v>
      </c>
      <c r="C28" t="s">
        <v>62</v>
      </c>
      <c r="D28" t="s">
        <v>5</v>
      </c>
      <c r="F28" s="36" t="s">
        <v>22</v>
      </c>
      <c r="G28" s="37">
        <v>31</v>
      </c>
      <c r="H28" s="37" t="s">
        <v>8</v>
      </c>
      <c r="I28" s="23">
        <v>37</v>
      </c>
    </row>
    <row r="29" spans="1:10" x14ac:dyDescent="0.3">
      <c r="A29">
        <v>28</v>
      </c>
      <c r="B29" s="53" t="s">
        <v>122</v>
      </c>
      <c r="C29" t="s">
        <v>63</v>
      </c>
      <c r="D29" t="s">
        <v>5</v>
      </c>
      <c r="F29" s="36" t="s">
        <v>24</v>
      </c>
      <c r="G29" s="37" t="s">
        <v>11</v>
      </c>
      <c r="H29" s="37" t="s">
        <v>8</v>
      </c>
      <c r="I29" s="23" t="s">
        <v>13</v>
      </c>
    </row>
    <row r="30" spans="1:10" x14ac:dyDescent="0.3">
      <c r="A30">
        <v>29</v>
      </c>
      <c r="B30" s="53" t="s">
        <v>123</v>
      </c>
      <c r="C30" t="s">
        <v>63</v>
      </c>
      <c r="D30" t="s">
        <v>5</v>
      </c>
      <c r="F30" s="42" t="s">
        <v>26</v>
      </c>
      <c r="G30" s="43">
        <v>3</v>
      </c>
      <c r="H30" s="43" t="s">
        <v>8</v>
      </c>
      <c r="I30" s="43" t="s">
        <v>16</v>
      </c>
    </row>
    <row r="31" spans="1:10" x14ac:dyDescent="0.3">
      <c r="A31">
        <v>30</v>
      </c>
      <c r="B31" s="53" t="s">
        <v>70</v>
      </c>
      <c r="C31" t="s">
        <v>62</v>
      </c>
      <c r="D31" t="s">
        <v>5</v>
      </c>
      <c r="F31" s="42" t="s">
        <v>25</v>
      </c>
      <c r="G31" s="43">
        <v>9</v>
      </c>
      <c r="H31" s="43" t="s">
        <v>8</v>
      </c>
      <c r="I31" s="43" t="s">
        <v>12</v>
      </c>
    </row>
    <row r="32" spans="1:10" x14ac:dyDescent="0.3">
      <c r="A32">
        <v>31</v>
      </c>
      <c r="B32" s="53" t="s">
        <v>69</v>
      </c>
      <c r="C32" t="s">
        <v>62</v>
      </c>
      <c r="D32" t="s">
        <v>5</v>
      </c>
      <c r="F32" s="42" t="s">
        <v>27</v>
      </c>
      <c r="G32" s="43">
        <v>16</v>
      </c>
      <c r="H32" s="43" t="s">
        <v>8</v>
      </c>
      <c r="I32" s="43">
        <v>5</v>
      </c>
    </row>
    <row r="33" spans="1:11" x14ac:dyDescent="0.3">
      <c r="A33">
        <v>32</v>
      </c>
      <c r="B33" s="54" t="s">
        <v>95</v>
      </c>
      <c r="C33" t="s">
        <v>62</v>
      </c>
      <c r="D33" t="s">
        <v>5</v>
      </c>
      <c r="F33" s="42" t="s">
        <v>28</v>
      </c>
      <c r="G33" s="43">
        <v>2</v>
      </c>
      <c r="H33" s="43" t="s">
        <v>8</v>
      </c>
      <c r="I33" s="43">
        <v>34</v>
      </c>
    </row>
    <row r="34" spans="1:11" x14ac:dyDescent="0.3">
      <c r="A34">
        <v>33</v>
      </c>
      <c r="B34" s="54" t="s">
        <v>85</v>
      </c>
      <c r="C34" t="s">
        <v>62</v>
      </c>
      <c r="D34" t="s">
        <v>5</v>
      </c>
      <c r="F34" s="42" t="s">
        <v>29</v>
      </c>
      <c r="G34" s="43">
        <v>7</v>
      </c>
      <c r="H34" s="43" t="s">
        <v>8</v>
      </c>
      <c r="I34" s="43">
        <v>25</v>
      </c>
    </row>
    <row r="35" spans="1:11" x14ac:dyDescent="0.3">
      <c r="A35">
        <v>34</v>
      </c>
      <c r="B35" s="53" t="s">
        <v>99</v>
      </c>
      <c r="C35" t="s">
        <v>63</v>
      </c>
      <c r="D35" t="s">
        <v>5</v>
      </c>
      <c r="F35" s="42" t="s">
        <v>30</v>
      </c>
      <c r="G35" s="43">
        <v>19</v>
      </c>
      <c r="H35" s="43" t="s">
        <v>8</v>
      </c>
      <c r="I35" s="43">
        <v>15</v>
      </c>
    </row>
    <row r="36" spans="1:11" x14ac:dyDescent="0.3">
      <c r="A36">
        <v>35</v>
      </c>
      <c r="B36" s="53" t="s">
        <v>76</v>
      </c>
      <c r="C36" t="s">
        <v>62</v>
      </c>
      <c r="D36" t="s">
        <v>5</v>
      </c>
      <c r="F36" s="42" t="s">
        <v>31</v>
      </c>
      <c r="G36" s="43">
        <v>26</v>
      </c>
      <c r="H36" s="43" t="s">
        <v>8</v>
      </c>
      <c r="I36" s="43">
        <v>38</v>
      </c>
    </row>
    <row r="37" spans="1:11" x14ac:dyDescent="0.3">
      <c r="A37">
        <v>36</v>
      </c>
      <c r="B37" s="53" t="s">
        <v>77</v>
      </c>
      <c r="C37" t="s">
        <v>62</v>
      </c>
      <c r="D37" t="s">
        <v>5</v>
      </c>
      <c r="F37" s="42" t="s">
        <v>32</v>
      </c>
      <c r="G37" s="43">
        <v>20</v>
      </c>
      <c r="H37" s="43" t="s">
        <v>8</v>
      </c>
      <c r="I37" s="43">
        <v>6</v>
      </c>
    </row>
    <row r="38" spans="1:11" x14ac:dyDescent="0.3">
      <c r="A38">
        <v>37</v>
      </c>
      <c r="B38" s="53" t="s">
        <v>57</v>
      </c>
      <c r="C38" t="s">
        <v>63</v>
      </c>
      <c r="D38" t="s">
        <v>5</v>
      </c>
      <c r="F38" s="28"/>
      <c r="G38" s="29"/>
      <c r="H38" s="29"/>
    </row>
    <row r="39" spans="1:11" x14ac:dyDescent="0.3">
      <c r="A39">
        <v>38</v>
      </c>
      <c r="B39" s="53" t="s">
        <v>56</v>
      </c>
      <c r="C39" t="s">
        <v>63</v>
      </c>
      <c r="D39" t="s">
        <v>5</v>
      </c>
      <c r="F39" s="28"/>
      <c r="G39" s="29"/>
      <c r="H39" s="29"/>
    </row>
    <row r="40" spans="1:11" x14ac:dyDescent="0.3">
      <c r="B40" s="6"/>
      <c r="F40" s="28"/>
      <c r="G40" s="29"/>
      <c r="H40" s="29"/>
    </row>
    <row r="41" spans="1:11" x14ac:dyDescent="0.3">
      <c r="B41" s="6"/>
      <c r="F41" s="72" t="s">
        <v>143</v>
      </c>
      <c r="G41" s="73"/>
      <c r="H41" s="16"/>
      <c r="I41" s="43"/>
      <c r="J41" s="16"/>
      <c r="K41" s="43"/>
    </row>
    <row r="42" spans="1:11" x14ac:dyDescent="0.3">
      <c r="B42" s="6"/>
      <c r="F42" s="42" t="s">
        <v>33</v>
      </c>
      <c r="G42" s="43" t="s">
        <v>21</v>
      </c>
      <c r="H42" s="43" t="s">
        <v>8</v>
      </c>
      <c r="I42" s="43" t="s">
        <v>23</v>
      </c>
      <c r="J42" s="17"/>
    </row>
    <row r="43" spans="1:11" x14ac:dyDescent="0.3">
      <c r="F43" s="42" t="s">
        <v>34</v>
      </c>
      <c r="G43" s="43" t="s">
        <v>26</v>
      </c>
      <c r="H43" s="43" t="s">
        <v>8</v>
      </c>
      <c r="I43" s="43" t="s">
        <v>27</v>
      </c>
    </row>
    <row r="44" spans="1:11" x14ac:dyDescent="0.3">
      <c r="B44" s="6"/>
      <c r="F44" s="42" t="s">
        <v>35</v>
      </c>
      <c r="G44" s="43" t="s">
        <v>22</v>
      </c>
      <c r="H44" s="43" t="s">
        <v>8</v>
      </c>
      <c r="I44" s="43" t="s">
        <v>25</v>
      </c>
    </row>
    <row r="45" spans="1:11" x14ac:dyDescent="0.3">
      <c r="B45" s="6"/>
      <c r="F45" s="42" t="s">
        <v>36</v>
      </c>
      <c r="G45" s="43" t="s">
        <v>30</v>
      </c>
      <c r="H45" s="43" t="s">
        <v>8</v>
      </c>
      <c r="I45" s="43" t="s">
        <v>18</v>
      </c>
    </row>
    <row r="46" spans="1:11" x14ac:dyDescent="0.3">
      <c r="F46" s="42" t="s">
        <v>37</v>
      </c>
      <c r="G46" s="43" t="s">
        <v>20</v>
      </c>
      <c r="H46" s="43" t="s">
        <v>8</v>
      </c>
      <c r="I46" s="43" t="s">
        <v>17</v>
      </c>
    </row>
    <row r="47" spans="1:11" x14ac:dyDescent="0.3">
      <c r="F47" s="42" t="s">
        <v>38</v>
      </c>
      <c r="G47" s="43" t="s">
        <v>31</v>
      </c>
      <c r="H47" s="43" t="s">
        <v>8</v>
      </c>
      <c r="I47" s="43" t="s">
        <v>29</v>
      </c>
    </row>
    <row r="48" spans="1:11" x14ac:dyDescent="0.3">
      <c r="F48" s="42" t="s">
        <v>39</v>
      </c>
      <c r="G48" s="43" t="s">
        <v>24</v>
      </c>
      <c r="H48" s="43" t="s">
        <v>8</v>
      </c>
      <c r="I48" s="43" t="s">
        <v>32</v>
      </c>
    </row>
    <row r="49" spans="2:9" x14ac:dyDescent="0.3">
      <c r="B49" s="6"/>
      <c r="F49" s="42" t="s">
        <v>40</v>
      </c>
      <c r="G49" s="43" t="s">
        <v>19</v>
      </c>
      <c r="H49" s="43" t="s">
        <v>8</v>
      </c>
      <c r="I49" s="43" t="s">
        <v>28</v>
      </c>
    </row>
    <row r="50" spans="2:9" x14ac:dyDescent="0.3">
      <c r="B50" s="6"/>
      <c r="F50" s="28"/>
      <c r="G50" s="29"/>
      <c r="H50" s="29"/>
    </row>
    <row r="51" spans="2:9" x14ac:dyDescent="0.3">
      <c r="F51" s="28"/>
      <c r="G51" s="29"/>
      <c r="H51" s="29"/>
    </row>
    <row r="52" spans="2:9" x14ac:dyDescent="0.3">
      <c r="F52" s="28"/>
      <c r="G52" s="29"/>
      <c r="H52" s="29"/>
    </row>
    <row r="53" spans="2:9" x14ac:dyDescent="0.3">
      <c r="F53" s="28"/>
      <c r="G53" s="29"/>
      <c r="H53" s="29"/>
    </row>
  </sheetData>
  <sheetProtection selectLockedCells="1"/>
  <sortState xmlns:xlrd2="http://schemas.microsoft.com/office/spreadsheetml/2017/richdata2" ref="B2:D39">
    <sortCondition ref="B2:B39"/>
  </sortState>
  <mergeCells count="3">
    <mergeCell ref="L15:M15"/>
    <mergeCell ref="L9:M9"/>
    <mergeCell ref="F41:G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C000"/>
  </sheetPr>
  <dimension ref="A1:T49"/>
  <sheetViews>
    <sheetView topLeftCell="H1" zoomScale="80" zoomScaleNormal="80" workbookViewId="0">
      <selection activeCell="M14" sqref="M14"/>
    </sheetView>
  </sheetViews>
  <sheetFormatPr defaultRowHeight="14.4" x14ac:dyDescent="0.3"/>
  <cols>
    <col min="1" max="1" width="5.88671875" bestFit="1" customWidth="1"/>
    <col min="2" max="2" width="29.109375" style="53" bestFit="1" customWidth="1"/>
    <col min="3" max="3" width="22.44140625" style="53" bestFit="1" customWidth="1"/>
    <col min="4" max="4" width="10.44140625" bestFit="1" customWidth="1"/>
    <col min="5" max="5" width="19.21875" style="53" customWidth="1"/>
    <col min="6" max="6" width="9.109375" style="3"/>
    <col min="7" max="7" width="31.109375" style="2" bestFit="1" customWidth="1"/>
    <col min="8" max="8" width="5.6640625" style="17" customWidth="1"/>
    <col min="9" max="9" width="9.109375" style="2"/>
    <col min="10" max="10" width="5.6640625" style="17" customWidth="1"/>
    <col min="11" max="11" width="28.8867187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17" customWidth="1"/>
    <col min="17" max="17" width="9.109375" style="2"/>
    <col min="18" max="18" width="5.6640625" style="17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52" t="s">
        <v>1</v>
      </c>
      <c r="C1" s="52" t="s">
        <v>2</v>
      </c>
      <c r="D1" s="1" t="s">
        <v>3</v>
      </c>
      <c r="F1" s="70" t="s">
        <v>102</v>
      </c>
      <c r="G1" s="71"/>
      <c r="H1" s="16" t="s">
        <v>10</v>
      </c>
      <c r="J1" s="16" t="s">
        <v>9</v>
      </c>
      <c r="L1" s="4" t="s">
        <v>48</v>
      </c>
      <c r="N1" s="70" t="s">
        <v>144</v>
      </c>
      <c r="O1" s="71"/>
      <c r="P1" s="16" t="s">
        <v>10</v>
      </c>
      <c r="R1" s="16" t="s">
        <v>9</v>
      </c>
      <c r="T1" s="4" t="s">
        <v>48</v>
      </c>
    </row>
    <row r="2" spans="1:20" x14ac:dyDescent="0.3">
      <c r="A2">
        <v>1</v>
      </c>
      <c r="B2" s="53" t="s">
        <v>50</v>
      </c>
      <c r="C2" t="s">
        <v>63</v>
      </c>
      <c r="D2" t="s">
        <v>5</v>
      </c>
      <c r="F2" s="65" t="s">
        <v>11</v>
      </c>
      <c r="G2" s="2" t="str">
        <f>IF(ISERROR(VLOOKUP('U14 by Code'!G2,'U14 by Team'!$A$2:$B$50,2,0))=TRUE,'U14 by Code'!G2,VLOOKUP('U14 by Code'!G2,'U14 by Team'!$A$2:$B$50,2,0))</f>
        <v>Randlay Colts</v>
      </c>
      <c r="H2" s="17">
        <v>13</v>
      </c>
      <c r="I2" s="2" t="s">
        <v>8</v>
      </c>
      <c r="J2" s="17">
        <v>1</v>
      </c>
      <c r="K2" s="2" t="str">
        <f>IF(ISERROR(VLOOKUP('U14 by Code'!I2,'U14 by Team'!$A$2:$B$50,2,0))=TRUE,'U14 by Code'!I2,VLOOKUP('U14 by Code'!I2,'U14 by Team'!$A$2:$B$50,2,0))</f>
        <v>ELLESMERE RANGERS</v>
      </c>
      <c r="L2" s="4" t="str">
        <f>IF(OR(H2="",J2=""),F2,IF(H2=J2,F2,IF(H2&gt;J2,G2,K2)))</f>
        <v>Randlay Colts</v>
      </c>
      <c r="M2" s="67">
        <v>43891</v>
      </c>
      <c r="N2" s="3" t="s">
        <v>41</v>
      </c>
      <c r="O2" s="2" t="str">
        <f>VLOOKUP('U14 by Code'!M2,'U14 by Team'!$F$42:$L$49,7,0)</f>
        <v>Broseley Youth Sports</v>
      </c>
      <c r="P2" s="17">
        <v>1</v>
      </c>
      <c r="Q2" s="2" t="s">
        <v>8</v>
      </c>
      <c r="R2" s="17">
        <v>0</v>
      </c>
      <c r="S2" s="15" t="str">
        <f>VLOOKUP('U14 by Code'!O2,'U14 by Team'!$F$42:$L$49,7,0)</f>
        <v>MEOLE BRACE JUNIORS</v>
      </c>
      <c r="T2" s="4" t="str">
        <f>IF(OR(P2="",R2=""),N2,IF(P2=R2,N2,IF(P2&gt;R2,O2,S2)))</f>
        <v>Broseley Youth Sports</v>
      </c>
    </row>
    <row r="3" spans="1:20" x14ac:dyDescent="0.3">
      <c r="A3">
        <v>2</v>
      </c>
      <c r="B3" s="53" t="s">
        <v>119</v>
      </c>
      <c r="C3" t="s">
        <v>63</v>
      </c>
      <c r="D3" t="s">
        <v>5</v>
      </c>
      <c r="F3" s="65" t="s">
        <v>12</v>
      </c>
      <c r="G3" s="66" t="str">
        <f>IF(ISERROR(VLOOKUP('U14 by Code'!G3,'U14 by Team'!$A$2:$B$50,2,0))=TRUE,'U14 by Code'!G3,VLOOKUP('U14 by Code'!G3,'U14 by Team'!$A$2:$B$50,2,0))</f>
        <v>Shifnal Town</v>
      </c>
      <c r="H3" s="17">
        <v>10</v>
      </c>
      <c r="I3" s="37" t="s">
        <v>8</v>
      </c>
      <c r="J3" s="17">
        <v>0</v>
      </c>
      <c r="K3" s="66" t="str">
        <f>IF(ISERROR(VLOOKUP('U14 by Code'!I3,'U14 by Team'!$A$2:$B$50,2,0))=TRUE,'U14 by Code'!I3,VLOOKUP('U14 by Code'!I3,'U14 by Team'!$A$2:$B$50,2,0))</f>
        <v>UP &amp; COMERS HAWKS</v>
      </c>
      <c r="L3" s="4" t="str">
        <f>IF(OR(H3="",J3=""),F3,IF(H3=J3,F3,IF(H3&gt;J3,G3,K3)))</f>
        <v>Shifnal Town</v>
      </c>
      <c r="M3" s="61"/>
      <c r="N3" s="3" t="s">
        <v>42</v>
      </c>
      <c r="O3" s="37" t="str">
        <f>VLOOKUP('U14 by Code'!M3,'U14 by Team'!$F$42:$L$49,7,0)</f>
        <v>Shifnal Harriers</v>
      </c>
      <c r="P3" s="17">
        <v>8</v>
      </c>
      <c r="Q3" s="2" t="s">
        <v>8</v>
      </c>
      <c r="R3" s="17">
        <v>1</v>
      </c>
      <c r="S3" s="37" t="str">
        <f>VLOOKUP('U14 by Code'!O3,'U14 by Team'!$F$42:$L$49,7,0)</f>
        <v>WORTHEN JUNIORS</v>
      </c>
      <c r="T3" s="4" t="str">
        <f>IF(OR(P3="",R3=""),N3,IF(P3=R3,N3,IF(P3&gt;R3,O3,S3)))</f>
        <v>Shifnal Harriers</v>
      </c>
    </row>
    <row r="4" spans="1:20" x14ac:dyDescent="0.3">
      <c r="A4">
        <v>3</v>
      </c>
      <c r="B4" s="53" t="s">
        <v>54</v>
      </c>
      <c r="C4" t="s">
        <v>63</v>
      </c>
      <c r="D4" t="s">
        <v>5</v>
      </c>
      <c r="F4" s="65" t="s">
        <v>13</v>
      </c>
      <c r="G4" s="66" t="str">
        <f>IF(ISERROR(VLOOKUP('U14 by Code'!G4,'U14 by Team'!$A$2:$B$50,2,0))=TRUE,'U14 by Code'!G4,VLOOKUP('U14 by Code'!G4,'U14 by Team'!$A$2:$B$50,2,0))</f>
        <v>SHREWSBURY JNR LIONS</v>
      </c>
      <c r="H4" s="17">
        <v>1</v>
      </c>
      <c r="I4" s="37" t="s">
        <v>8</v>
      </c>
      <c r="J4" s="17">
        <v>4</v>
      </c>
      <c r="K4" s="66" t="str">
        <f>IF(ISERROR(VLOOKUP('U14 by Code'!I4,'U14 by Team'!$A$2:$B$50,2,0))=TRUE,'U14 by Code'!I4,VLOOKUP('U14 by Code'!I4,'U14 by Team'!$A$2:$B$50,2,0))</f>
        <v>Admaston Juniors</v>
      </c>
      <c r="L4" s="4" t="str">
        <f t="shared" ref="L4:L7" si="0">IF(OR(H4="",J4=""),F4,IF(H4=J4,F4,IF(H4&gt;J4,G4,K4)))</f>
        <v>Admaston Juniors</v>
      </c>
      <c r="M4" s="61"/>
      <c r="N4" s="3" t="s">
        <v>43</v>
      </c>
      <c r="O4" s="37" t="str">
        <f>VLOOKUP('U14 by Code'!M4,'U14 by Team'!$F$42:$L$49,7,0)</f>
        <v>OSWESTRY GREYHOUNDS</v>
      </c>
      <c r="P4" s="17">
        <v>1</v>
      </c>
      <c r="Q4" s="2" t="s">
        <v>8</v>
      </c>
      <c r="R4" s="17">
        <v>3</v>
      </c>
      <c r="S4" s="37" t="str">
        <f>VLOOKUP('U14 by Code'!O4,'U14 by Team'!$F$42:$L$49,7,0)</f>
        <v>Randlay Colts</v>
      </c>
      <c r="T4" s="4" t="str">
        <f>IF(OR(P4="",R4=""),N4,IF(P4=R4,N4,IF(P4&gt;R4,O4,S4)))</f>
        <v>Randlay Colts</v>
      </c>
    </row>
    <row r="5" spans="1:20" x14ac:dyDescent="0.3">
      <c r="A5">
        <v>4</v>
      </c>
      <c r="B5" s="53" t="s">
        <v>133</v>
      </c>
      <c r="C5" t="s">
        <v>62</v>
      </c>
      <c r="D5" t="s">
        <v>5</v>
      </c>
      <c r="F5" s="65" t="s">
        <v>14</v>
      </c>
      <c r="G5" s="66" t="str">
        <f>IF(ISERROR(VLOOKUP('U14 by Code'!G5,'U14 by Team'!$A$2:$B$50,2,0))=TRUE,'U14 by Code'!G5,VLOOKUP('U14 by Code'!G5,'U14 by Team'!$A$2:$B$50,2,0))</f>
        <v>NC United Whites</v>
      </c>
      <c r="H5" s="17">
        <v>4</v>
      </c>
      <c r="I5" s="66" t="s">
        <v>8</v>
      </c>
      <c r="J5" s="17">
        <v>1</v>
      </c>
      <c r="K5" s="66" t="str">
        <f>IF(ISERROR(VLOOKUP('U14 by Code'!I5,'U14 by Team'!$A$2:$B$50,2,0))=TRUE,'U14 by Code'!I5,VLOOKUP('U14 by Code'!I5,'U14 by Team'!$A$2:$B$50,2,0))</f>
        <v>SAHA GALAXY</v>
      </c>
      <c r="L5" s="4" t="str">
        <f t="shared" si="0"/>
        <v>NC United Whites</v>
      </c>
      <c r="M5" s="61"/>
      <c r="N5" s="3" t="s">
        <v>44</v>
      </c>
      <c r="O5" s="37" t="str">
        <f>VLOOKUP('U14 by Code'!M5,'U14 by Team'!$F$42:$L$49,7,0)</f>
        <v>Shifnal Town</v>
      </c>
      <c r="P5" s="17">
        <v>1</v>
      </c>
      <c r="Q5" s="2" t="s">
        <v>8</v>
      </c>
      <c r="R5" s="17">
        <v>2</v>
      </c>
      <c r="S5" s="37" t="str">
        <f>VLOOKUP('U14 by Code'!O5,'U14 by Team'!$F$42:$L$49,7,0)</f>
        <v>SHAWBURY UTD HAWKS</v>
      </c>
      <c r="T5" s="4" t="str">
        <f>IF(OR(P5="",R5=""),N5,IF(P5=R5,N5,IF(P5&gt;R5,O5,S5)))</f>
        <v>SHAWBURY UTD HAWKS</v>
      </c>
    </row>
    <row r="6" spans="1:20" x14ac:dyDescent="0.3">
      <c r="A6">
        <v>5</v>
      </c>
      <c r="B6" s="53" t="s">
        <v>78</v>
      </c>
      <c r="C6" t="s">
        <v>62</v>
      </c>
      <c r="D6" t="s">
        <v>5</v>
      </c>
      <c r="F6" s="65" t="s">
        <v>15</v>
      </c>
      <c r="G6" s="66" t="str">
        <f>IF(ISERROR(VLOOKUP('U14 by Code'!G6,'U14 by Team'!$A$2:$B$50,2,0))=TRUE,'U14 by Code'!G6,VLOOKUP('U14 by Code'!G6,'U14 by Team'!$A$2:$B$50,2,0))</f>
        <v>BASCHURCH</v>
      </c>
      <c r="H6" s="17">
        <v>0</v>
      </c>
      <c r="I6" s="66" t="s">
        <v>8</v>
      </c>
      <c r="J6" s="17">
        <v>4</v>
      </c>
      <c r="K6" s="66" t="str">
        <f>IF(ISERROR(VLOOKUP('U14 by Code'!I6,'U14 by Team'!$A$2:$B$50,2,0))=TRUE,'U14 by Code'!I6,VLOOKUP('U14 by Code'!I6,'U14 by Team'!$A$2:$B$50,2,0))</f>
        <v>Shifnal Harriers</v>
      </c>
      <c r="L6" s="4" t="str">
        <f t="shared" si="0"/>
        <v>Shifnal Harriers</v>
      </c>
    </row>
    <row r="7" spans="1:20" x14ac:dyDescent="0.3">
      <c r="A7">
        <v>6</v>
      </c>
      <c r="B7" s="53" t="s">
        <v>120</v>
      </c>
      <c r="C7" t="s">
        <v>63</v>
      </c>
      <c r="D7" t="s">
        <v>5</v>
      </c>
      <c r="F7" s="65" t="s">
        <v>16</v>
      </c>
      <c r="G7" s="66" t="str">
        <f>IF(ISERROR(VLOOKUP('U14 by Code'!G7,'U14 by Team'!$A$2:$B$50,2,0))=TRUE,'U14 by Code'!G7,VLOOKUP('U14 by Code'!G7,'U14 by Team'!$A$2:$B$50,2,0))</f>
        <v>SHAWBURY UTD HAWKS</v>
      </c>
      <c r="H7" s="17">
        <v>5</v>
      </c>
      <c r="I7" s="66" t="s">
        <v>8</v>
      </c>
      <c r="J7" s="17">
        <v>2</v>
      </c>
      <c r="K7" s="66" t="str">
        <f>IF(ISERROR(VLOOKUP('U14 by Code'!I7,'U14 by Team'!$A$2:$B$50,2,0))=TRUE,'U14 by Code'!I7,VLOOKUP('U14 by Code'!I7,'U14 by Team'!$A$2:$B$50,2,0))</f>
        <v>MARKET DRAYTON TIGERS</v>
      </c>
      <c r="L7" s="4" t="str">
        <f t="shared" si="0"/>
        <v>SHAWBURY UTD HAWKS</v>
      </c>
      <c r="N7" s="3"/>
      <c r="T7" s="4"/>
    </row>
    <row r="8" spans="1:20" x14ac:dyDescent="0.3">
      <c r="A8">
        <v>7</v>
      </c>
      <c r="B8" s="53" t="s">
        <v>104</v>
      </c>
      <c r="C8" t="s">
        <v>63</v>
      </c>
      <c r="D8" t="s">
        <v>5</v>
      </c>
      <c r="F8" s="36"/>
      <c r="G8" s="37"/>
      <c r="I8" s="37"/>
      <c r="K8" s="37"/>
      <c r="N8" s="3"/>
      <c r="T8" s="4"/>
    </row>
    <row r="9" spans="1:20" x14ac:dyDescent="0.3">
      <c r="A9">
        <v>8</v>
      </c>
      <c r="B9" s="53" t="s">
        <v>64</v>
      </c>
      <c r="C9" t="s">
        <v>62</v>
      </c>
      <c r="D9" t="s">
        <v>5</v>
      </c>
      <c r="F9" s="36"/>
      <c r="G9" s="37"/>
      <c r="I9" s="37"/>
      <c r="K9" s="37"/>
      <c r="N9" s="70" t="s">
        <v>145</v>
      </c>
      <c r="O9" s="71"/>
      <c r="P9" s="16" t="s">
        <v>10</v>
      </c>
      <c r="R9" s="16" t="s">
        <v>9</v>
      </c>
    </row>
    <row r="10" spans="1:20" x14ac:dyDescent="0.3">
      <c r="A10">
        <v>9</v>
      </c>
      <c r="B10" s="53" t="s">
        <v>92</v>
      </c>
      <c r="C10" t="s">
        <v>62</v>
      </c>
      <c r="D10" t="s">
        <v>5</v>
      </c>
      <c r="F10" s="36"/>
      <c r="G10" s="37"/>
      <c r="I10" s="37"/>
      <c r="K10" s="37"/>
      <c r="M10" s="61">
        <v>43905</v>
      </c>
      <c r="N10" s="3" t="s">
        <v>45</v>
      </c>
      <c r="O10" s="2" t="str">
        <f>VLOOKUP('U14 by Code'!M10,'U14 by Team'!$N$2:$T$5,7,0)</f>
        <v>Randlay Colts</v>
      </c>
      <c r="Q10" s="2" t="s">
        <v>8</v>
      </c>
      <c r="S10" s="2" t="str">
        <f>VLOOKUP('U14 by Code'!O10,'U14 by Team'!$N$2:$T$5,7,0)</f>
        <v>SHAWBURY UTD HAWKS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s="53" t="s">
        <v>79</v>
      </c>
      <c r="C11" t="s">
        <v>62</v>
      </c>
      <c r="D11" t="s">
        <v>5</v>
      </c>
      <c r="F11" s="36"/>
      <c r="G11" s="37"/>
      <c r="I11" s="37"/>
      <c r="K11" s="37"/>
      <c r="M11" s="61">
        <v>43905</v>
      </c>
      <c r="N11" s="3" t="s">
        <v>46</v>
      </c>
      <c r="O11" s="2" t="str">
        <f>VLOOKUP('U14 by Code'!M11,'U14 by Team'!$N$2:$T$5,7,0)</f>
        <v>Shifnal Harriers</v>
      </c>
      <c r="Q11" s="2" t="s">
        <v>8</v>
      </c>
      <c r="S11" s="2" t="str">
        <f>VLOOKUP('U14 by Code'!O11,'U14 by Team'!$N$2:$T$5,7,0)</f>
        <v>Broseley Youth Sports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s="53" t="s">
        <v>121</v>
      </c>
      <c r="C12" t="s">
        <v>63</v>
      </c>
      <c r="D12" t="s">
        <v>5</v>
      </c>
      <c r="F12" s="36"/>
      <c r="G12" s="37"/>
      <c r="I12" s="37"/>
      <c r="K12" s="37"/>
    </row>
    <row r="13" spans="1:20" x14ac:dyDescent="0.3">
      <c r="A13">
        <v>12</v>
      </c>
      <c r="B13" s="53" t="s">
        <v>106</v>
      </c>
      <c r="C13" t="s">
        <v>63</v>
      </c>
      <c r="D13" t="s">
        <v>5</v>
      </c>
      <c r="F13" s="36"/>
      <c r="G13" s="37"/>
      <c r="I13" s="37"/>
      <c r="K13" s="37"/>
      <c r="N13" s="3"/>
      <c r="T13" s="4"/>
    </row>
    <row r="14" spans="1:20" x14ac:dyDescent="0.3">
      <c r="A14">
        <v>13</v>
      </c>
      <c r="B14" s="53" t="s">
        <v>71</v>
      </c>
      <c r="C14" t="s">
        <v>62</v>
      </c>
      <c r="D14" t="s">
        <v>5</v>
      </c>
      <c r="F14" s="36"/>
      <c r="G14" s="37"/>
      <c r="I14" s="37"/>
      <c r="K14" s="37"/>
    </row>
    <row r="15" spans="1:20" x14ac:dyDescent="0.3">
      <c r="A15">
        <v>14</v>
      </c>
      <c r="B15" s="53" t="s">
        <v>72</v>
      </c>
      <c r="C15" t="s">
        <v>62</v>
      </c>
      <c r="D15" t="s">
        <v>5</v>
      </c>
      <c r="F15" s="36"/>
      <c r="G15" s="37"/>
      <c r="I15" s="37"/>
      <c r="K15" s="37"/>
      <c r="N15" s="70" t="s">
        <v>148</v>
      </c>
      <c r="O15" s="71"/>
      <c r="P15" s="16" t="s">
        <v>10</v>
      </c>
      <c r="R15" s="16" t="s">
        <v>9</v>
      </c>
      <c r="S15" s="47" t="s">
        <v>87</v>
      </c>
    </row>
    <row r="16" spans="1:20" x14ac:dyDescent="0.3">
      <c r="A16">
        <v>15</v>
      </c>
      <c r="B16" s="53" t="s">
        <v>80</v>
      </c>
      <c r="C16" t="s">
        <v>62</v>
      </c>
      <c r="D16" t="s">
        <v>5</v>
      </c>
      <c r="F16" s="36"/>
      <c r="G16" s="37"/>
      <c r="I16" s="37"/>
      <c r="K16" s="37"/>
      <c r="N16" s="3" t="s">
        <v>47</v>
      </c>
      <c r="O16" s="20"/>
      <c r="Q16" s="2" t="s">
        <v>8</v>
      </c>
      <c r="S16" s="20"/>
      <c r="T16" s="4" t="str">
        <f>IF(OR(P16="",R16=""),N16,IF(P16=R16,N16,IF(P16&gt;R16,O16,S16)))</f>
        <v>FINAL</v>
      </c>
    </row>
    <row r="17" spans="1:12" x14ac:dyDescent="0.3">
      <c r="A17">
        <v>16</v>
      </c>
      <c r="B17" s="53" t="s">
        <v>65</v>
      </c>
      <c r="C17" t="s">
        <v>62</v>
      </c>
      <c r="D17" t="s">
        <v>5</v>
      </c>
      <c r="F17" s="36"/>
      <c r="G17" s="37"/>
      <c r="I17" s="37"/>
      <c r="K17" s="37"/>
    </row>
    <row r="18" spans="1:12" x14ac:dyDescent="0.3">
      <c r="A18">
        <v>17</v>
      </c>
      <c r="B18" s="53" t="s">
        <v>97</v>
      </c>
      <c r="C18" t="s">
        <v>63</v>
      </c>
      <c r="D18" t="s">
        <v>5</v>
      </c>
      <c r="F18" s="36"/>
      <c r="G18" s="37"/>
      <c r="I18" s="37"/>
      <c r="K18" s="37"/>
    </row>
    <row r="19" spans="1:12" x14ac:dyDescent="0.3">
      <c r="A19">
        <v>18</v>
      </c>
      <c r="B19" s="53" t="s">
        <v>98</v>
      </c>
      <c r="C19" t="s">
        <v>63</v>
      </c>
      <c r="D19" t="s">
        <v>5</v>
      </c>
      <c r="F19" s="36"/>
      <c r="G19" s="24"/>
      <c r="H19" s="19"/>
      <c r="I19" s="24"/>
      <c r="J19" s="19"/>
      <c r="K19" s="24"/>
    </row>
    <row r="20" spans="1:12" x14ac:dyDescent="0.3">
      <c r="A20">
        <v>19</v>
      </c>
      <c r="B20" s="53" t="s">
        <v>111</v>
      </c>
      <c r="C20" t="s">
        <v>63</v>
      </c>
      <c r="D20" t="s">
        <v>5</v>
      </c>
      <c r="F20" s="36"/>
      <c r="G20" s="24"/>
      <c r="H20" s="19"/>
      <c r="I20" s="24"/>
      <c r="J20" s="19"/>
      <c r="K20" s="24"/>
    </row>
    <row r="21" spans="1:12" x14ac:dyDescent="0.3">
      <c r="A21">
        <v>20</v>
      </c>
      <c r="B21" s="54" t="s">
        <v>88</v>
      </c>
      <c r="C21" t="s">
        <v>62</v>
      </c>
      <c r="D21" t="s">
        <v>5</v>
      </c>
      <c r="F21" s="70" t="s">
        <v>142</v>
      </c>
      <c r="G21" s="70"/>
      <c r="H21" s="16" t="s">
        <v>10</v>
      </c>
      <c r="I21" s="37"/>
      <c r="J21" s="16" t="s">
        <v>9</v>
      </c>
      <c r="K21" s="24"/>
    </row>
    <row r="22" spans="1:12" x14ac:dyDescent="0.3">
      <c r="A22">
        <v>21</v>
      </c>
      <c r="B22" s="53" t="s">
        <v>89</v>
      </c>
      <c r="C22" t="s">
        <v>62</v>
      </c>
      <c r="D22" t="s">
        <v>5</v>
      </c>
      <c r="E22" s="56"/>
      <c r="F22" s="36" t="s">
        <v>17</v>
      </c>
      <c r="G22" s="24" t="str">
        <f>IF(ISERROR(VLOOKUP('U14 by Code'!G22,'U14 by Team'!$A$2:$B$50,2,0))=TRUE,VLOOKUP('U14 by Code'!G22,'U14 by Team'!$F$2:$L$17,7,0),VLOOKUP('U14 by Code'!G22,'U14 by Team'!$A$2:$B$50,2,0))</f>
        <v>CHURCH STRETTON MAGPIES</v>
      </c>
      <c r="H22" s="19">
        <v>1</v>
      </c>
      <c r="I22" s="24" t="s">
        <v>8</v>
      </c>
      <c r="J22" s="19">
        <v>3</v>
      </c>
      <c r="K22" s="24" t="str">
        <f>IF(ISERROR(VLOOKUP('U14 by Code'!I22,'U14 by Team'!$A$2:$B$50,2,0))=TRUE,VLOOKUP('U14 by Code'!I22,'U14 by Team'!$F$2:$L$17,7,0),VLOOKUP('U14 by Code'!I22,'U14 by Team'!$A$2:$B$50,2,0))</f>
        <v>LLANYMYNECH JUNIORS</v>
      </c>
      <c r="L22" s="4" t="str">
        <f t="shared" ref="L22:L29" si="1">IF(OR(H22="",J22=""),F22,IF(H22=J22,F22,IF(H22&gt;J22,G22,K22)))</f>
        <v>LLANYMYNECH JUNIORS</v>
      </c>
    </row>
    <row r="23" spans="1:12" x14ac:dyDescent="0.3">
      <c r="A23">
        <v>22</v>
      </c>
      <c r="B23" s="53" t="s">
        <v>91</v>
      </c>
      <c r="C23" t="s">
        <v>62</v>
      </c>
      <c r="D23" t="s">
        <v>5</v>
      </c>
      <c r="E23" s="33">
        <v>43786</v>
      </c>
      <c r="F23" s="36" t="s">
        <v>18</v>
      </c>
      <c r="G23" s="24" t="str">
        <f>IF(ISERROR(VLOOKUP('U14 by Code'!G23,'U14 by Team'!$A$2:$B$50,2,0))=TRUE,VLOOKUP('U14 by Code'!G23,'U14 by Team'!$F$2:$L$17,7,0),VLOOKUP('U14 by Code'!G23,'U14 by Team'!$A$2:$B$50,2,0))</f>
        <v>Lawley Lightmoor Comets</v>
      </c>
      <c r="H23" s="19">
        <v>0</v>
      </c>
      <c r="I23" s="24" t="s">
        <v>8</v>
      </c>
      <c r="J23" s="19">
        <v>5</v>
      </c>
      <c r="K23" s="24" t="str">
        <f>IF(ISERROR(VLOOKUP('U14 by Code'!I23,'U14 by Team'!$A$2:$B$50,2,0))=TRUE,VLOOKUP('U14 by Code'!I23,'U14 by Team'!$F$2:$L$17,7,0),VLOOKUP('U14 by Code'!I23,'U14 by Team'!$A$2:$B$50,2,0))</f>
        <v>NC United Whites</v>
      </c>
      <c r="L23" s="4" t="str">
        <f t="shared" si="1"/>
        <v>NC United Whites</v>
      </c>
    </row>
    <row r="24" spans="1:12" x14ac:dyDescent="0.3">
      <c r="A24">
        <v>23</v>
      </c>
      <c r="B24" s="53" t="s">
        <v>115</v>
      </c>
      <c r="C24" t="s">
        <v>63</v>
      </c>
      <c r="D24" t="s">
        <v>5</v>
      </c>
      <c r="E24" s="33">
        <v>43786</v>
      </c>
      <c r="F24" s="36" t="s">
        <v>19</v>
      </c>
      <c r="G24" s="24" t="str">
        <f>IF(ISERROR(VLOOKUP('U14 by Code'!G24,'U14 by Team'!$A$2:$B$50,2,0))=TRUE,VLOOKUP('U14 by Code'!G24,'U14 by Team'!$F$2:$L$17,7,0),VLOOKUP('U14 by Code'!G24,'U14 by Team'!$A$2:$B$50,2,0))</f>
        <v>Shifnal Harriers</v>
      </c>
      <c r="H24" s="19">
        <v>17</v>
      </c>
      <c r="I24" s="24" t="s">
        <v>8</v>
      </c>
      <c r="J24" s="19">
        <v>1</v>
      </c>
      <c r="K24" s="24" t="str">
        <f>IF(ISERROR(VLOOKUP('U14 by Code'!I24,'U14 by Team'!$A$2:$B$50,2,0))=TRUE,VLOOKUP('U14 by Code'!I24,'U14 by Team'!$F$2:$L$17,7,0),VLOOKUP('U14 by Code'!I24,'U14 by Team'!$A$2:$B$50,2,0))</f>
        <v>WHITCHURCH ALPORT JUNIORS</v>
      </c>
      <c r="L24" s="4" t="str">
        <f t="shared" si="1"/>
        <v>Shifnal Harriers</v>
      </c>
    </row>
    <row r="25" spans="1:12" x14ac:dyDescent="0.3">
      <c r="A25">
        <v>24</v>
      </c>
      <c r="B25" s="53" t="s">
        <v>84</v>
      </c>
      <c r="C25" t="s">
        <v>62</v>
      </c>
      <c r="D25" t="s">
        <v>5</v>
      </c>
      <c r="F25" s="36" t="s">
        <v>20</v>
      </c>
      <c r="G25" s="24" t="str">
        <f>IF(ISERROR(VLOOKUP('U14 by Code'!G25,'U14 by Team'!$A$2:$B$50,2,0))=TRUE,VLOOKUP('U14 by Code'!G25,'U14 by Team'!$F$2:$L$17,7,0),VLOOKUP('U14 by Code'!G25,'U14 by Team'!$A$2:$B$50,2,0))</f>
        <v>PREES SABRES</v>
      </c>
      <c r="H25" s="19">
        <v>1</v>
      </c>
      <c r="I25" s="24" t="s">
        <v>8</v>
      </c>
      <c r="J25" s="19">
        <v>4</v>
      </c>
      <c r="K25" s="24" t="str">
        <f>IF(ISERROR(VLOOKUP('U14 by Code'!I25,'U14 by Team'!$A$2:$B$50,2,0))=TRUE,VLOOKUP('U14 by Code'!I25,'U14 by Team'!$F$2:$L$17,7,0),VLOOKUP('U14 by Code'!I25,'U14 by Team'!$A$2:$B$50,2,0))</f>
        <v>OSWESTRY GREYHOUNDS</v>
      </c>
      <c r="L25" s="4" t="str">
        <f t="shared" si="1"/>
        <v>OSWESTRY GREYHOUNDS</v>
      </c>
    </row>
    <row r="26" spans="1:12" x14ac:dyDescent="0.3">
      <c r="A26">
        <v>25</v>
      </c>
      <c r="B26" s="53" t="s">
        <v>93</v>
      </c>
      <c r="C26" t="s">
        <v>62</v>
      </c>
      <c r="D26" t="s">
        <v>5</v>
      </c>
      <c r="F26" s="36" t="s">
        <v>21</v>
      </c>
      <c r="G26" s="24" t="str">
        <f>IF(ISERROR(VLOOKUP('U14 by Code'!G26,'U14 by Team'!$A$2:$B$50,2,0))=TRUE,VLOOKUP('U14 by Code'!G26,'U14 by Team'!$F$2:$L$17,7,0),VLOOKUP('U14 by Code'!G26,'U14 by Team'!$A$2:$B$50,2,0))</f>
        <v>WORTHEN JUNIORS</v>
      </c>
      <c r="H26" s="19">
        <v>4</v>
      </c>
      <c r="I26" s="24" t="s">
        <v>8</v>
      </c>
      <c r="J26" s="19">
        <v>1</v>
      </c>
      <c r="K26" s="24" t="str">
        <f>IF(ISERROR(VLOOKUP('U14 by Code'!I26,'U14 by Team'!$A$2:$B$50,2,0))=TRUE,VLOOKUP('U14 by Code'!I26,'U14 by Team'!$F$2:$L$17,7,0),VLOOKUP('U14 by Code'!I26,'U14 by Team'!$A$2:$B$50,2,0))</f>
        <v>Highley Miners Welfare</v>
      </c>
      <c r="L26" s="4" t="str">
        <f t="shared" si="1"/>
        <v>WORTHEN JUNIORS</v>
      </c>
    </row>
    <row r="27" spans="1:12" x14ac:dyDescent="0.3">
      <c r="A27">
        <v>26</v>
      </c>
      <c r="B27" s="53" t="s">
        <v>90</v>
      </c>
      <c r="C27" t="s">
        <v>62</v>
      </c>
      <c r="D27" t="s">
        <v>5</v>
      </c>
      <c r="E27" s="33">
        <v>43786</v>
      </c>
      <c r="F27" s="36" t="s">
        <v>23</v>
      </c>
      <c r="G27" s="24" t="str">
        <f>IF(ISERROR(VLOOKUP('U14 by Code'!G27,'U14 by Team'!$A$2:$B$50,2,0))=TRUE,VLOOKUP('U14 by Code'!G27,'U14 by Team'!$F$2:$L$17,7,0),VLOOKUP('U14 by Code'!G27,'U14 by Team'!$A$2:$B$50,2,0))</f>
        <v>UP &amp; COMERS FALCONS</v>
      </c>
      <c r="H27" s="19">
        <v>1</v>
      </c>
      <c r="I27" s="24" t="s">
        <v>8</v>
      </c>
      <c r="J27" s="19">
        <v>7</v>
      </c>
      <c r="K27" s="24" t="str">
        <f>IF(ISERROR(VLOOKUP('U14 by Code'!I27,'U14 by Team'!$A$2:$B$50,2,0))=TRUE,VLOOKUP('U14 by Code'!I27,'U14 by Team'!$F$2:$L$17,7,0),VLOOKUP('U14 by Code'!I27,'U14 by Team'!$A$2:$B$50,2,0))</f>
        <v>NC United Blues</v>
      </c>
      <c r="L27" s="4" t="str">
        <f t="shared" si="1"/>
        <v>NC United Blues</v>
      </c>
    </row>
    <row r="28" spans="1:12" x14ac:dyDescent="0.3">
      <c r="A28">
        <v>27</v>
      </c>
      <c r="B28" s="53" t="s">
        <v>94</v>
      </c>
      <c r="C28" t="s">
        <v>62</v>
      </c>
      <c r="D28" t="s">
        <v>5</v>
      </c>
      <c r="E28" s="56"/>
      <c r="F28" s="36" t="s">
        <v>22</v>
      </c>
      <c r="G28" s="24" t="str">
        <f>IF(ISERROR(VLOOKUP('U14 by Code'!G28,'U14 by Team'!$A$2:$B$50,2,0))=TRUE,VLOOKUP('U14 by Code'!G28,'U14 by Team'!$F$2:$L$17,7,0),VLOOKUP('U14 by Code'!G28,'U14 by Team'!$A$2:$B$50,2,0))</f>
        <v>SHREWSBURY JUNIORS</v>
      </c>
      <c r="H28" s="19">
        <v>12</v>
      </c>
      <c r="I28" s="24" t="s">
        <v>8</v>
      </c>
      <c r="J28" s="19">
        <v>1</v>
      </c>
      <c r="K28" s="24" t="str">
        <f>IF(ISERROR(VLOOKUP('U14 by Code'!I28,'U14 by Team'!$A$2:$B$50,2,0))=TRUE,VLOOKUP('U14 by Code'!I28,'U14 by Team'!$F$2:$L$17,7,0),VLOOKUP('U14 by Code'!I28,'U14 by Team'!$A$2:$B$50,2,0))</f>
        <v>Wrekin Lions</v>
      </c>
      <c r="L28" s="4" t="str">
        <f t="shared" si="1"/>
        <v>SHREWSBURY JUNIORS</v>
      </c>
    </row>
    <row r="29" spans="1:12" x14ac:dyDescent="0.3">
      <c r="A29">
        <v>28</v>
      </c>
      <c r="B29" s="53" t="s">
        <v>122</v>
      </c>
      <c r="C29" t="s">
        <v>63</v>
      </c>
      <c r="D29" t="s">
        <v>5</v>
      </c>
      <c r="F29" s="36" t="s">
        <v>24</v>
      </c>
      <c r="G29" s="24" t="str">
        <f>IF(ISERROR(VLOOKUP('U14 by Code'!G29,'U14 by Team'!$A$2:$B$50,2,0))=TRUE,VLOOKUP('U14 by Code'!G29,'U14 by Team'!$F$2:$L$17,7,0),VLOOKUP('U14 by Code'!G29,'U14 by Team'!$A$2:$B$50,2,0))</f>
        <v>Randlay Colts</v>
      </c>
      <c r="H29" s="19">
        <v>2</v>
      </c>
      <c r="I29" s="24" t="s">
        <v>8</v>
      </c>
      <c r="J29" s="19">
        <v>1</v>
      </c>
      <c r="K29" s="24" t="str">
        <f>IF(ISERROR(VLOOKUP('U14 by Code'!I29,'U14 by Team'!$A$2:$B$50,2,0))=TRUE,VLOOKUP('U14 by Code'!I29,'U14 by Team'!$F$2:$L$17,7,0),VLOOKUP('U14 by Code'!I29,'U14 by Team'!$A$2:$B$50,2,0))</f>
        <v>Admaston Juniors</v>
      </c>
      <c r="L29" s="4" t="str">
        <f t="shared" si="1"/>
        <v>Randlay Colts</v>
      </c>
    </row>
    <row r="30" spans="1:12" x14ac:dyDescent="0.3">
      <c r="A30">
        <v>29</v>
      </c>
      <c r="B30" s="53" t="s">
        <v>123</v>
      </c>
      <c r="C30" t="s">
        <v>63</v>
      </c>
      <c r="D30" t="s">
        <v>5</v>
      </c>
      <c r="E30" s="33">
        <v>43786</v>
      </c>
      <c r="F30" s="42" t="s">
        <v>26</v>
      </c>
      <c r="G30" s="24" t="str">
        <f>IF(ISERROR(VLOOKUP('U14 by Code'!G30,'U14 by Team'!$A$2:$B$50,2,0))=TRUE,VLOOKUP('U14 by Code'!G30,'U14 by Team'!$F$2:$L$17,7,0),VLOOKUP('U14 by Code'!G30,'U14 by Team'!$A$2:$B$50,2,0))</f>
        <v>Albrighton Juniors</v>
      </c>
      <c r="H30" s="19">
        <v>2</v>
      </c>
      <c r="I30" s="24" t="s">
        <v>8</v>
      </c>
      <c r="J30" s="19">
        <v>9</v>
      </c>
      <c r="K30" s="24" t="str">
        <f>IF(ISERROR(VLOOKUP('U14 by Code'!I30,'U14 by Team'!$A$2:$B$50,2,0))=TRUE,VLOOKUP('U14 by Code'!I30,'U14 by Team'!$F$2:$L$17,7,0),VLOOKUP('U14 by Code'!I30,'U14 by Team'!$A$2:$B$50,2,0))</f>
        <v>SHAWBURY UTD HAWKS</v>
      </c>
      <c r="L30" s="4" t="str">
        <f t="shared" ref="L30:L37" si="2">IF(OR(H30="",J30=""),F30,IF(H30=J30,F30,IF(H30&gt;J30,G30,K30)))</f>
        <v>SHAWBURY UTD HAWKS</v>
      </c>
    </row>
    <row r="31" spans="1:12" x14ac:dyDescent="0.3">
      <c r="A31">
        <v>30</v>
      </c>
      <c r="B31" s="53" t="s">
        <v>70</v>
      </c>
      <c r="C31" t="s">
        <v>62</v>
      </c>
      <c r="D31" t="s">
        <v>5</v>
      </c>
      <c r="E31" s="56"/>
      <c r="F31" s="42" t="s">
        <v>25</v>
      </c>
      <c r="G31" s="24" t="str">
        <f>IF(ISERROR(VLOOKUP('U14 by Code'!G31,'U14 by Team'!$A$2:$B$50,2,0))=TRUE,VLOOKUP('U14 by Code'!G31,'U14 by Team'!$F$2:$L$17,7,0),VLOOKUP('U14 by Code'!G31,'U14 by Team'!$A$2:$B$50,2,0))</f>
        <v>CRAVEN ARMS JUNIORS</v>
      </c>
      <c r="H31" s="19">
        <v>2</v>
      </c>
      <c r="I31" s="24" t="s">
        <v>8</v>
      </c>
      <c r="J31" s="19">
        <v>20</v>
      </c>
      <c r="K31" s="24" t="str">
        <f>IF(ISERROR(VLOOKUP('U14 by Code'!I31,'U14 by Team'!$A$2:$B$50,2,0))=TRUE,VLOOKUP('U14 by Code'!I31,'U14 by Team'!$F$2:$L$17,7,0),VLOOKUP('U14 by Code'!I31,'U14 by Team'!$A$2:$B$50,2,0))</f>
        <v>Shifnal Town</v>
      </c>
      <c r="L31" s="4" t="str">
        <f t="shared" si="2"/>
        <v>Shifnal Town</v>
      </c>
    </row>
    <row r="32" spans="1:12" x14ac:dyDescent="0.3">
      <c r="A32">
        <v>31</v>
      </c>
      <c r="B32" s="53" t="s">
        <v>69</v>
      </c>
      <c r="C32" t="s">
        <v>62</v>
      </c>
      <c r="D32" t="s">
        <v>5</v>
      </c>
      <c r="E32" s="33">
        <v>43786</v>
      </c>
      <c r="F32" s="42" t="s">
        <v>27</v>
      </c>
      <c r="G32" s="24" t="str">
        <f>IF(ISERROR(VLOOKUP('U14 by Code'!G32,'U14 by Team'!$A$2:$B$50,2,0))=TRUE,VLOOKUP('U14 by Code'!G32,'U14 by Team'!$F$2:$L$17,7,0),VLOOKUP('U14 by Code'!G32,'U14 by Team'!$A$2:$B$50,2,0))</f>
        <v>MERESIDERS MANIACS</v>
      </c>
      <c r="H32" s="19">
        <v>1</v>
      </c>
      <c r="I32" s="24" t="s">
        <v>8</v>
      </c>
      <c r="J32" s="19">
        <v>7</v>
      </c>
      <c r="K32" s="24" t="str">
        <f>IF(ISERROR(VLOOKUP('U14 by Code'!I32,'U14 by Team'!$A$2:$B$50,2,0))=TRUE,VLOOKUP('U14 by Code'!I32,'U14 by Team'!$F$2:$L$17,7,0),VLOOKUP('U14 by Code'!I32,'U14 by Team'!$A$2:$B$50,2,0))</f>
        <v>BAYSTON HILL JUNIORS</v>
      </c>
      <c r="L32" s="4" t="str">
        <f t="shared" si="2"/>
        <v>BAYSTON HILL JUNIORS</v>
      </c>
    </row>
    <row r="33" spans="1:12" x14ac:dyDescent="0.3">
      <c r="A33">
        <v>32</v>
      </c>
      <c r="B33" s="54" t="s">
        <v>95</v>
      </c>
      <c r="C33" t="s">
        <v>62</v>
      </c>
      <c r="D33" t="s">
        <v>5</v>
      </c>
      <c r="E33" s="33">
        <v>43786</v>
      </c>
      <c r="F33" s="42" t="s">
        <v>28</v>
      </c>
      <c r="G33" s="24" t="str">
        <f>IF(ISERROR(VLOOKUP('U14 by Code'!G33,'U14 by Team'!$A$2:$B$50,2,0))=TRUE,VLOOKUP('U14 by Code'!G33,'U14 by Team'!$F$2:$L$17,7,0),VLOOKUP('U14 by Code'!G33,'U14 by Team'!$A$2:$B$50,2,0))</f>
        <v>AFC Bridgnorth Spartans</v>
      </c>
      <c r="H33" s="19">
        <v>3</v>
      </c>
      <c r="I33" s="24" t="s">
        <v>8</v>
      </c>
      <c r="J33" s="19">
        <v>6</v>
      </c>
      <c r="K33" s="24" t="str">
        <f>IF(ISERROR(VLOOKUP('U14 by Code'!I33,'U14 by Team'!$A$2:$B$50,2,0))=TRUE,VLOOKUP('U14 by Code'!I33,'U14 by Team'!$F$2:$L$17,7,0),VLOOKUP('U14 by Code'!I33,'U14 by Team'!$A$2:$B$50,2,0))</f>
        <v>Wellington Amateurs United</v>
      </c>
      <c r="L33" s="4" t="str">
        <f t="shared" si="2"/>
        <v>Wellington Amateurs United</v>
      </c>
    </row>
    <row r="34" spans="1:12" x14ac:dyDescent="0.3">
      <c r="A34">
        <v>33</v>
      </c>
      <c r="B34" s="54" t="s">
        <v>85</v>
      </c>
      <c r="C34" t="s">
        <v>62</v>
      </c>
      <c r="D34" t="s">
        <v>5</v>
      </c>
      <c r="E34" s="33">
        <v>43786</v>
      </c>
      <c r="F34" s="42" t="s">
        <v>29</v>
      </c>
      <c r="G34" s="24" t="str">
        <f>IF(ISERROR(VLOOKUP('U14 by Code'!G34,'U14 by Team'!$A$2:$B$50,2,0))=TRUE,VLOOKUP('U14 by Code'!G34,'U14 by Team'!$F$2:$L$17,7,0),VLOOKUP('U14 by Code'!G34,'U14 by Team'!$A$2:$B$50,2,0))</f>
        <v>Broseley Youth Sports</v>
      </c>
      <c r="H34" s="19">
        <v>6</v>
      </c>
      <c r="I34" s="24" t="s">
        <v>8</v>
      </c>
      <c r="J34" s="19">
        <v>2</v>
      </c>
      <c r="K34" s="24" t="str">
        <f>IF(ISERROR(VLOOKUP('U14 by Code'!I34,'U14 by Team'!$A$2:$B$50,2,0))=TRUE,VLOOKUP('U14 by Code'!I34,'U14 by Team'!$F$2:$L$17,7,0),VLOOKUP('U14 by Code'!I34,'U14 by Team'!$A$2:$B$50,2,0))</f>
        <v>SAHA TORNADOES</v>
      </c>
      <c r="L34" s="4" t="str">
        <f t="shared" si="2"/>
        <v>Broseley Youth Sports</v>
      </c>
    </row>
    <row r="35" spans="1:12" x14ac:dyDescent="0.3">
      <c r="A35">
        <v>34</v>
      </c>
      <c r="B35" s="53" t="s">
        <v>99</v>
      </c>
      <c r="C35" t="s">
        <v>63</v>
      </c>
      <c r="D35" t="s">
        <v>5</v>
      </c>
      <c r="E35" s="33">
        <v>43786</v>
      </c>
      <c r="F35" s="42" t="s">
        <v>30</v>
      </c>
      <c r="G35" s="24" t="str">
        <f>IF(ISERROR(VLOOKUP('U14 by Code'!G35,'U14 by Team'!$A$2:$B$50,2,0))=TRUE,VLOOKUP('U14 by Code'!G35,'U14 by Team'!$F$2:$L$17,7,0),VLOOKUP('U14 by Code'!G35,'U14 by Team'!$A$2:$B$50,2,0))</f>
        <v>Nova United</v>
      </c>
      <c r="H35" s="19">
        <v>1</v>
      </c>
      <c r="I35" s="24" t="s">
        <v>8</v>
      </c>
      <c r="J35" s="19">
        <v>5</v>
      </c>
      <c r="K35" s="24" t="str">
        <f>IF(ISERROR(VLOOKUP('U14 by Code'!I35,'U14 by Team'!$A$2:$B$50,2,0))=TRUE,VLOOKUP('U14 by Code'!I35,'U14 by Team'!$F$2:$L$17,7,0),VLOOKUP('U14 by Code'!I35,'U14 by Team'!$A$2:$B$50,2,0))</f>
        <v>MEOLE BRACE JUNIORS</v>
      </c>
      <c r="L35" s="4" t="str">
        <f t="shared" si="2"/>
        <v>MEOLE BRACE JUNIORS</v>
      </c>
    </row>
    <row r="36" spans="1:12" x14ac:dyDescent="0.3">
      <c r="A36">
        <v>35</v>
      </c>
      <c r="B36" s="53" t="s">
        <v>76</v>
      </c>
      <c r="C36" t="s">
        <v>62</v>
      </c>
      <c r="D36" t="s">
        <v>5</v>
      </c>
      <c r="F36" s="42" t="s">
        <v>31</v>
      </c>
      <c r="G36" s="24" t="str">
        <f>IF(ISERROR(VLOOKUP('U14 by Code'!G36,'U14 by Team'!$A$2:$B$50,2,0))=TRUE,VLOOKUP('U14 by Code'!G36,'U14 by Team'!$F$2:$L$17,7,0),VLOOKUP('U14 by Code'!G36,'U14 by Team'!$A$2:$B$50,2,0))</f>
        <v>SHAWBURY UTD HARRIERS</v>
      </c>
      <c r="H36" s="19">
        <v>3</v>
      </c>
      <c r="I36" s="24" t="s">
        <v>8</v>
      </c>
      <c r="J36" s="19">
        <v>0</v>
      </c>
      <c r="K36" s="24" t="str">
        <f>IF(ISERROR(VLOOKUP('U14 by Code'!I36,'U14 by Team'!$A$2:$B$50,2,0))=TRUE,VLOOKUP('U14 by Code'!I36,'U14 by Team'!$F$2:$L$17,7,0),VLOOKUP('U14 by Code'!I36,'U14 by Team'!$A$2:$B$50,2,0))</f>
        <v>Wrockwardine Wood</v>
      </c>
      <c r="L36" s="4" t="str">
        <f t="shared" si="2"/>
        <v>SHAWBURY UTD HARRIERS</v>
      </c>
    </row>
    <row r="37" spans="1:12" x14ac:dyDescent="0.3">
      <c r="A37">
        <v>36</v>
      </c>
      <c r="B37" s="53" t="s">
        <v>77</v>
      </c>
      <c r="C37" t="s">
        <v>62</v>
      </c>
      <c r="D37" t="s">
        <v>5</v>
      </c>
      <c r="F37" s="42" t="s">
        <v>32</v>
      </c>
      <c r="G37" s="24" t="str">
        <f>IF(ISERROR(VLOOKUP('U14 by Code'!G37,'U14 by Team'!$A$2:$B$50,2,0))=TRUE,VLOOKUP('U14 by Code'!G37,'U14 by Team'!$F$2:$L$17,7,0),VLOOKUP('U14 by Code'!G37,'U14 by Team'!$A$2:$B$50,2,0))</f>
        <v>OSWESTRY DASHOUNDS</v>
      </c>
      <c r="H37" s="19">
        <v>3</v>
      </c>
      <c r="I37" s="24" t="s">
        <v>8</v>
      </c>
      <c r="J37" s="19">
        <v>0</v>
      </c>
      <c r="K37" s="24" t="str">
        <f>IF(ISERROR(VLOOKUP('U14 by Code'!I37,'U14 by Team'!$A$2:$B$50,2,0))=TRUE,VLOOKUP('U14 by Code'!I37,'U14 by Team'!$F$2:$L$17,7,0),VLOOKUP('U14 by Code'!I37,'U14 by Team'!$A$2:$B$50,2,0))</f>
        <v>Bridgnorth Town Juniors</v>
      </c>
      <c r="L37" s="4" t="str">
        <f t="shared" si="2"/>
        <v>OSWESTRY DASHOUNDS</v>
      </c>
    </row>
    <row r="38" spans="1:12" x14ac:dyDescent="0.3">
      <c r="A38">
        <v>37</v>
      </c>
      <c r="B38" s="53" t="s">
        <v>57</v>
      </c>
      <c r="C38" t="s">
        <v>63</v>
      </c>
      <c r="D38" t="s">
        <v>5</v>
      </c>
      <c r="F38" s="28"/>
      <c r="G38" s="29"/>
      <c r="H38" s="29"/>
      <c r="I38" s="24"/>
      <c r="J38" s="18"/>
      <c r="K38" s="24"/>
    </row>
    <row r="39" spans="1:12" x14ac:dyDescent="0.3">
      <c r="A39">
        <v>38</v>
      </c>
      <c r="B39" s="53" t="s">
        <v>56</v>
      </c>
      <c r="C39" t="s">
        <v>63</v>
      </c>
      <c r="D39" t="s">
        <v>5</v>
      </c>
      <c r="F39" s="28"/>
      <c r="G39" s="29"/>
      <c r="I39" s="29"/>
      <c r="J39" s="19"/>
      <c r="K39" s="29"/>
    </row>
    <row r="40" spans="1:12" x14ac:dyDescent="0.3">
      <c r="B40" s="54"/>
      <c r="F40" s="28"/>
      <c r="G40" s="29"/>
      <c r="I40" s="29"/>
      <c r="J40" s="19"/>
      <c r="K40" s="29"/>
    </row>
    <row r="41" spans="1:12" x14ac:dyDescent="0.3">
      <c r="B41" s="54"/>
      <c r="F41" s="70" t="s">
        <v>143</v>
      </c>
      <c r="G41" s="71"/>
      <c r="H41" s="16" t="s">
        <v>10</v>
      </c>
      <c r="I41" s="43"/>
      <c r="J41" s="16" t="s">
        <v>9</v>
      </c>
      <c r="K41" s="43"/>
    </row>
    <row r="42" spans="1:12" x14ac:dyDescent="0.3">
      <c r="B42" s="54"/>
      <c r="E42" s="33"/>
      <c r="F42" s="42" t="s">
        <v>33</v>
      </c>
      <c r="G42" s="43" t="str">
        <f>VLOOKUP('U14 by Code'!G42,'U14 by Team'!$F$22:$L$37,7,0)</f>
        <v>WORTHEN JUNIORS</v>
      </c>
      <c r="H42" s="17">
        <v>3</v>
      </c>
      <c r="I42" s="43" t="s">
        <v>8</v>
      </c>
      <c r="J42" s="17">
        <v>2</v>
      </c>
      <c r="K42" s="43" t="str">
        <f>VLOOKUP('U14 by Code'!I42,'U14 by Team'!$F$22:$L$37,7,0)</f>
        <v>NC United Blues</v>
      </c>
      <c r="L42" s="4" t="str">
        <f t="shared" ref="L42:L49" si="3">IF(OR(H42="",J42=""),F42,IF(H42=J42,F42,IF(H42&gt;J42,G42,K42)))</f>
        <v>WORTHEN JUNIORS</v>
      </c>
    </row>
    <row r="43" spans="1:12" x14ac:dyDescent="0.3">
      <c r="F43" s="42" t="s">
        <v>34</v>
      </c>
      <c r="G43" s="66" t="str">
        <f>VLOOKUP('U14 by Code'!G43,'U14 by Team'!$F$22:$L$37,7,0)</f>
        <v>SHAWBURY UTD HAWKS</v>
      </c>
      <c r="H43" s="17">
        <v>4</v>
      </c>
      <c r="I43" s="43" t="s">
        <v>8</v>
      </c>
      <c r="J43" s="17">
        <v>3</v>
      </c>
      <c r="K43" s="66" t="str">
        <f>VLOOKUP('U14 by Code'!I43,'U14 by Team'!$F$22:$L$37,7,0)</f>
        <v>BAYSTON HILL JUNIORS</v>
      </c>
      <c r="L43" s="4" t="str">
        <f t="shared" si="3"/>
        <v>SHAWBURY UTD HAWKS</v>
      </c>
    </row>
    <row r="44" spans="1:12" x14ac:dyDescent="0.3">
      <c r="E44" s="33">
        <v>43800</v>
      </c>
      <c r="F44" s="42" t="s">
        <v>35</v>
      </c>
      <c r="G44" s="66" t="str">
        <f>VLOOKUP('U14 by Code'!G44,'U14 by Team'!$F$22:$L$37,7,0)</f>
        <v>SHREWSBURY JUNIORS</v>
      </c>
      <c r="H44" s="17">
        <v>3</v>
      </c>
      <c r="I44" s="43" t="s">
        <v>8</v>
      </c>
      <c r="J44" s="17">
        <v>4</v>
      </c>
      <c r="K44" s="66" t="str">
        <f>VLOOKUP('U14 by Code'!I44,'U14 by Team'!$F$22:$L$37,7,0)</f>
        <v>Shifnal Town</v>
      </c>
      <c r="L44" s="4" t="str">
        <f t="shared" si="3"/>
        <v>Shifnal Town</v>
      </c>
    </row>
    <row r="45" spans="1:12" x14ac:dyDescent="0.3">
      <c r="F45" s="42" t="s">
        <v>36</v>
      </c>
      <c r="G45" s="66" t="str">
        <f>VLOOKUP('U14 by Code'!G45,'U14 by Team'!$F$22:$L$37,7,0)</f>
        <v>MEOLE BRACE JUNIORS</v>
      </c>
      <c r="H45" s="17">
        <v>2</v>
      </c>
      <c r="I45" s="43" t="s">
        <v>8</v>
      </c>
      <c r="J45" s="17">
        <v>1</v>
      </c>
      <c r="K45" s="66" t="str">
        <f>VLOOKUP('U14 by Code'!I45,'U14 by Team'!$F$22:$L$37,7,0)</f>
        <v>NC United Whites</v>
      </c>
      <c r="L45" s="4" t="str">
        <f t="shared" si="3"/>
        <v>MEOLE BRACE JUNIORS</v>
      </c>
    </row>
    <row r="46" spans="1:12" x14ac:dyDescent="0.3">
      <c r="B46" s="54"/>
      <c r="F46" s="42" t="s">
        <v>37</v>
      </c>
      <c r="G46" s="66" t="str">
        <f>VLOOKUP('U14 by Code'!G46,'U14 by Team'!$F$22:$L$37,7,0)</f>
        <v>OSWESTRY GREYHOUNDS</v>
      </c>
      <c r="H46" s="17">
        <v>7</v>
      </c>
      <c r="I46" s="43" t="s">
        <v>8</v>
      </c>
      <c r="J46" s="17">
        <v>1</v>
      </c>
      <c r="K46" s="66" t="str">
        <f>VLOOKUP('U14 by Code'!I46,'U14 by Team'!$F$22:$L$37,7,0)</f>
        <v>LLANYMYNECH JUNIORS</v>
      </c>
      <c r="L46" s="4" t="str">
        <f t="shared" si="3"/>
        <v>OSWESTRY GREYHOUNDS</v>
      </c>
    </row>
    <row r="47" spans="1:12" x14ac:dyDescent="0.3">
      <c r="B47" s="54"/>
      <c r="F47" s="42" t="s">
        <v>38</v>
      </c>
      <c r="G47" s="66" t="str">
        <f>VLOOKUP('U14 by Code'!G47,'U14 by Team'!$F$22:$L$37,7,0)</f>
        <v>SHAWBURY UTD HARRIERS</v>
      </c>
      <c r="H47" s="17">
        <v>3</v>
      </c>
      <c r="I47" s="43" t="s">
        <v>8</v>
      </c>
      <c r="J47" s="17">
        <v>4</v>
      </c>
      <c r="K47" s="66" t="str">
        <f>VLOOKUP('U14 by Code'!I47,'U14 by Team'!$F$22:$L$37,7,0)</f>
        <v>Broseley Youth Sports</v>
      </c>
      <c r="L47" s="4" t="str">
        <f t="shared" si="3"/>
        <v>Broseley Youth Sports</v>
      </c>
    </row>
    <row r="48" spans="1:12" x14ac:dyDescent="0.3">
      <c r="B48" s="54"/>
      <c r="F48" s="42" t="s">
        <v>39</v>
      </c>
      <c r="G48" s="66" t="str">
        <f>VLOOKUP('U14 by Code'!G48,'U14 by Team'!$F$22:$L$37,7,0)</f>
        <v>Randlay Colts</v>
      </c>
      <c r="H48" s="17">
        <v>17</v>
      </c>
      <c r="I48" s="43" t="s">
        <v>8</v>
      </c>
      <c r="J48" s="17">
        <v>0</v>
      </c>
      <c r="K48" s="66" t="str">
        <f>VLOOKUP('U14 by Code'!I48,'U14 by Team'!$F$22:$L$37,7,0)</f>
        <v>OSWESTRY DASHOUNDS</v>
      </c>
      <c r="L48" s="4" t="str">
        <f t="shared" si="3"/>
        <v>Randlay Colts</v>
      </c>
    </row>
    <row r="49" spans="6:12" x14ac:dyDescent="0.3">
      <c r="F49" s="42" t="s">
        <v>40</v>
      </c>
      <c r="G49" s="66" t="str">
        <f>VLOOKUP('U14 by Code'!G49,'U14 by Team'!$F$22:$L$37,7,0)</f>
        <v>Shifnal Harriers</v>
      </c>
      <c r="H49" s="17">
        <v>7</v>
      </c>
      <c r="I49" s="43" t="s">
        <v>8</v>
      </c>
      <c r="J49" s="17">
        <v>2</v>
      </c>
      <c r="K49" s="66" t="str">
        <f>VLOOKUP('U14 by Code'!I49,'U14 by Team'!$F$22:$L$37,7,0)</f>
        <v>Wellington Amateurs United</v>
      </c>
      <c r="L49" s="4" t="str">
        <f t="shared" si="3"/>
        <v>Shifnal Harriers</v>
      </c>
    </row>
  </sheetData>
  <sheetProtection selectLockedCells="1"/>
  <mergeCells count="6">
    <mergeCell ref="F41:G41"/>
    <mergeCell ref="F1:G1"/>
    <mergeCell ref="N1:O1"/>
    <mergeCell ref="N15:O15"/>
    <mergeCell ref="N9:O9"/>
    <mergeCell ref="F21:G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rgb="FF00CC00"/>
  </sheetPr>
  <dimension ref="A1:P50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2.4414062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3"/>
    <col min="7" max="9" width="9.109375" style="2"/>
    <col min="11" max="11" width="9.109375" style="2"/>
    <col min="12" max="12" width="20.33203125" style="2" bestFit="1" customWidth="1"/>
    <col min="13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8" t="s">
        <v>102</v>
      </c>
      <c r="L1" s="8" t="s">
        <v>144</v>
      </c>
    </row>
    <row r="2" spans="1:15" x14ac:dyDescent="0.3">
      <c r="A2">
        <v>1</v>
      </c>
      <c r="B2" s="53" t="s">
        <v>50</v>
      </c>
      <c r="C2" t="s">
        <v>63</v>
      </c>
      <c r="D2" t="s">
        <v>6</v>
      </c>
      <c r="F2" s="3" t="s">
        <v>11</v>
      </c>
      <c r="G2" s="2">
        <v>31</v>
      </c>
      <c r="H2" s="2" t="s">
        <v>8</v>
      </c>
      <c r="I2" s="2">
        <v>2</v>
      </c>
      <c r="K2" s="7"/>
      <c r="L2" s="3" t="s">
        <v>41</v>
      </c>
      <c r="M2" s="23" t="s">
        <v>38</v>
      </c>
      <c r="N2" s="2" t="s">
        <v>8</v>
      </c>
      <c r="O2" s="23" t="s">
        <v>36</v>
      </c>
    </row>
    <row r="3" spans="1:15" x14ac:dyDescent="0.3">
      <c r="A3">
        <v>2</v>
      </c>
      <c r="B3" s="53" t="s">
        <v>119</v>
      </c>
      <c r="C3" t="s">
        <v>63</v>
      </c>
      <c r="D3" t="s">
        <v>6</v>
      </c>
      <c r="K3" s="7"/>
      <c r="L3" s="3" t="s">
        <v>42</v>
      </c>
      <c r="M3" s="25" t="s">
        <v>35</v>
      </c>
      <c r="N3" s="2" t="s">
        <v>8</v>
      </c>
      <c r="O3" s="23" t="s">
        <v>33</v>
      </c>
    </row>
    <row r="4" spans="1:15" x14ac:dyDescent="0.3">
      <c r="A4">
        <v>3</v>
      </c>
      <c r="B4" s="53" t="s">
        <v>127</v>
      </c>
      <c r="C4" t="s">
        <v>63</v>
      </c>
      <c r="D4" t="s">
        <v>6</v>
      </c>
      <c r="K4" s="7"/>
      <c r="L4" s="3" t="s">
        <v>43</v>
      </c>
      <c r="M4" s="23" t="s">
        <v>34</v>
      </c>
      <c r="N4" s="2" t="s">
        <v>8</v>
      </c>
      <c r="O4" s="23" t="s">
        <v>37</v>
      </c>
    </row>
    <row r="5" spans="1:15" x14ac:dyDescent="0.3">
      <c r="A5">
        <v>4</v>
      </c>
      <c r="B5" s="53" t="s">
        <v>125</v>
      </c>
      <c r="C5" t="s">
        <v>63</v>
      </c>
      <c r="D5" t="s">
        <v>6</v>
      </c>
      <c r="H5" s="35"/>
      <c r="K5" s="7"/>
      <c r="L5" s="3" t="s">
        <v>44</v>
      </c>
      <c r="M5" s="23" t="s">
        <v>39</v>
      </c>
      <c r="N5" s="2" t="s">
        <v>8</v>
      </c>
      <c r="O5" s="25" t="s">
        <v>40</v>
      </c>
    </row>
    <row r="6" spans="1:15" x14ac:dyDescent="0.3">
      <c r="A6">
        <v>5</v>
      </c>
      <c r="B6" s="53" t="s">
        <v>104</v>
      </c>
      <c r="C6" t="s">
        <v>63</v>
      </c>
      <c r="D6" t="s">
        <v>6</v>
      </c>
      <c r="H6" s="35"/>
    </row>
    <row r="7" spans="1:15" x14ac:dyDescent="0.3">
      <c r="A7">
        <v>6</v>
      </c>
      <c r="B7" s="53" t="s">
        <v>64</v>
      </c>
      <c r="C7" t="s">
        <v>62</v>
      </c>
      <c r="D7" t="s">
        <v>6</v>
      </c>
      <c r="H7" s="35"/>
      <c r="L7" s="3"/>
    </row>
    <row r="8" spans="1:15" x14ac:dyDescent="0.3">
      <c r="A8">
        <v>7</v>
      </c>
      <c r="B8" s="53" t="s">
        <v>55</v>
      </c>
      <c r="C8" t="s">
        <v>63</v>
      </c>
      <c r="D8" t="s">
        <v>6</v>
      </c>
      <c r="H8" s="35"/>
      <c r="L8" s="3"/>
    </row>
    <row r="9" spans="1:15" x14ac:dyDescent="0.3">
      <c r="A9">
        <v>8</v>
      </c>
      <c r="B9" s="53" t="s">
        <v>110</v>
      </c>
      <c r="C9" t="s">
        <v>63</v>
      </c>
      <c r="D9" t="s">
        <v>6</v>
      </c>
      <c r="F9" s="34"/>
      <c r="G9" s="35"/>
      <c r="H9" s="35"/>
      <c r="L9" s="70" t="s">
        <v>145</v>
      </c>
      <c r="M9" s="71"/>
    </row>
    <row r="10" spans="1:15" x14ac:dyDescent="0.3">
      <c r="A10">
        <v>9</v>
      </c>
      <c r="B10" s="53" t="s">
        <v>53</v>
      </c>
      <c r="C10" t="s">
        <v>63</v>
      </c>
      <c r="D10" t="s">
        <v>6</v>
      </c>
      <c r="F10" s="34"/>
      <c r="G10" s="35"/>
      <c r="H10" s="35"/>
      <c r="L10" s="3" t="s">
        <v>45</v>
      </c>
      <c r="M10" s="25" t="s">
        <v>41</v>
      </c>
      <c r="N10" s="2" t="s">
        <v>8</v>
      </c>
      <c r="O10" s="66" t="s">
        <v>42</v>
      </c>
    </row>
    <row r="11" spans="1:15" x14ac:dyDescent="0.3">
      <c r="A11">
        <v>10</v>
      </c>
      <c r="B11" s="53" t="s">
        <v>59</v>
      </c>
      <c r="C11" t="s">
        <v>63</v>
      </c>
      <c r="D11" t="s">
        <v>6</v>
      </c>
      <c r="F11" s="34"/>
      <c r="G11" s="35"/>
      <c r="H11" s="35"/>
      <c r="L11" s="3" t="s">
        <v>46</v>
      </c>
      <c r="M11" s="25" t="s">
        <v>44</v>
      </c>
      <c r="N11" s="2" t="s">
        <v>8</v>
      </c>
      <c r="O11" s="25" t="s">
        <v>43</v>
      </c>
    </row>
    <row r="12" spans="1:15" x14ac:dyDescent="0.3">
      <c r="A12">
        <v>11</v>
      </c>
      <c r="B12" s="53" t="s">
        <v>71</v>
      </c>
      <c r="C12" t="s">
        <v>62</v>
      </c>
      <c r="D12" t="s">
        <v>6</v>
      </c>
      <c r="F12" s="34"/>
      <c r="G12" s="35"/>
      <c r="H12" s="35"/>
    </row>
    <row r="13" spans="1:15" x14ac:dyDescent="0.3">
      <c r="A13">
        <v>12</v>
      </c>
      <c r="B13" s="53" t="s">
        <v>72</v>
      </c>
      <c r="C13" t="s">
        <v>62</v>
      </c>
      <c r="D13" t="s">
        <v>6</v>
      </c>
      <c r="F13" s="10"/>
      <c r="G13" s="21"/>
      <c r="H13" s="44"/>
      <c r="L13" s="3"/>
    </row>
    <row r="14" spans="1:15" x14ac:dyDescent="0.3">
      <c r="A14">
        <v>13</v>
      </c>
      <c r="B14" s="53" t="s">
        <v>65</v>
      </c>
      <c r="C14" t="s">
        <v>62</v>
      </c>
      <c r="D14" t="s">
        <v>6</v>
      </c>
      <c r="F14" s="10"/>
      <c r="G14" s="25"/>
      <c r="H14" s="44"/>
    </row>
    <row r="15" spans="1:15" x14ac:dyDescent="0.3">
      <c r="A15">
        <v>14</v>
      </c>
      <c r="B15" s="53" t="s">
        <v>73</v>
      </c>
      <c r="C15" t="s">
        <v>62</v>
      </c>
      <c r="D15" t="s">
        <v>6</v>
      </c>
      <c r="F15" s="10"/>
      <c r="G15" s="23"/>
      <c r="H15" s="44"/>
      <c r="L15" s="70" t="s">
        <v>49</v>
      </c>
      <c r="M15" s="71"/>
    </row>
    <row r="16" spans="1:15" x14ac:dyDescent="0.3">
      <c r="A16">
        <v>15</v>
      </c>
      <c r="B16" s="53" t="s">
        <v>134</v>
      </c>
      <c r="C16" t="s">
        <v>62</v>
      </c>
      <c r="D16" t="s">
        <v>6</v>
      </c>
      <c r="F16" s="10"/>
      <c r="G16" s="23"/>
      <c r="H16" s="49"/>
      <c r="L16" s="3" t="s">
        <v>47</v>
      </c>
      <c r="M16" s="9" t="s">
        <v>46</v>
      </c>
      <c r="N16" s="2" t="s">
        <v>8</v>
      </c>
      <c r="O16" s="9" t="s">
        <v>45</v>
      </c>
    </row>
    <row r="17" spans="1:9" x14ac:dyDescent="0.3">
      <c r="A17">
        <v>16</v>
      </c>
      <c r="B17" s="53" t="s">
        <v>107</v>
      </c>
      <c r="C17" t="s">
        <v>63</v>
      </c>
      <c r="D17" t="s">
        <v>6</v>
      </c>
      <c r="F17" s="10"/>
      <c r="G17" s="23"/>
      <c r="H17" s="49"/>
    </row>
    <row r="18" spans="1:9" x14ac:dyDescent="0.3">
      <c r="A18">
        <v>17</v>
      </c>
      <c r="B18" s="53" t="s">
        <v>124</v>
      </c>
      <c r="C18" t="s">
        <v>63</v>
      </c>
      <c r="D18" t="s">
        <v>6</v>
      </c>
      <c r="H18" s="29"/>
    </row>
    <row r="19" spans="1:9" x14ac:dyDescent="0.3">
      <c r="A19">
        <v>18</v>
      </c>
      <c r="B19" s="53" t="s">
        <v>66</v>
      </c>
      <c r="C19" t="s">
        <v>62</v>
      </c>
      <c r="D19" t="s">
        <v>6</v>
      </c>
      <c r="F19" s="38" t="s">
        <v>146</v>
      </c>
      <c r="G19" s="39"/>
      <c r="H19" s="35"/>
    </row>
    <row r="20" spans="1:9" x14ac:dyDescent="0.3">
      <c r="A20">
        <v>19</v>
      </c>
      <c r="B20" s="53" t="s">
        <v>67</v>
      </c>
      <c r="C20" t="s">
        <v>62</v>
      </c>
      <c r="D20" t="s">
        <v>6</v>
      </c>
      <c r="F20" s="34" t="s">
        <v>17</v>
      </c>
      <c r="G20" s="35">
        <v>8</v>
      </c>
      <c r="H20" s="35" t="s">
        <v>8</v>
      </c>
      <c r="I20" s="2">
        <v>30</v>
      </c>
    </row>
    <row r="21" spans="1:9" x14ac:dyDescent="0.3">
      <c r="A21">
        <v>20</v>
      </c>
      <c r="B21" s="53" t="s">
        <v>68</v>
      </c>
      <c r="C21" t="s">
        <v>62</v>
      </c>
      <c r="D21" t="s">
        <v>6</v>
      </c>
      <c r="F21" s="34" t="s">
        <v>18</v>
      </c>
      <c r="G21" s="35">
        <v>16</v>
      </c>
      <c r="H21" s="35" t="s">
        <v>8</v>
      </c>
      <c r="I21" s="23">
        <v>9</v>
      </c>
    </row>
    <row r="22" spans="1:9" x14ac:dyDescent="0.3">
      <c r="A22">
        <v>21</v>
      </c>
      <c r="B22" s="53" t="s">
        <v>122</v>
      </c>
      <c r="C22" t="s">
        <v>63</v>
      </c>
      <c r="D22" t="s">
        <v>6</v>
      </c>
      <c r="F22" s="34" t="s">
        <v>19</v>
      </c>
      <c r="G22" s="35">
        <v>7</v>
      </c>
      <c r="H22" s="35" t="s">
        <v>8</v>
      </c>
      <c r="I22" s="23">
        <v>26</v>
      </c>
    </row>
    <row r="23" spans="1:9" x14ac:dyDescent="0.3">
      <c r="A23">
        <v>22</v>
      </c>
      <c r="B23" s="53" t="s">
        <v>136</v>
      </c>
      <c r="C23" t="s">
        <v>62</v>
      </c>
      <c r="D23" t="s">
        <v>6</v>
      </c>
      <c r="F23" s="34" t="s">
        <v>20</v>
      </c>
      <c r="G23" s="35">
        <v>21</v>
      </c>
      <c r="H23" s="35" t="s">
        <v>8</v>
      </c>
      <c r="I23" s="23">
        <v>13</v>
      </c>
    </row>
    <row r="24" spans="1:9" x14ac:dyDescent="0.3">
      <c r="A24">
        <v>23</v>
      </c>
      <c r="B24" s="53" t="s">
        <v>69</v>
      </c>
      <c r="C24" t="s">
        <v>62</v>
      </c>
      <c r="D24" t="s">
        <v>6</v>
      </c>
      <c r="F24" s="34" t="s">
        <v>21</v>
      </c>
      <c r="G24" s="35">
        <v>1</v>
      </c>
      <c r="H24" s="35" t="s">
        <v>8</v>
      </c>
      <c r="I24" s="21">
        <v>20</v>
      </c>
    </row>
    <row r="25" spans="1:9" x14ac:dyDescent="0.3">
      <c r="A25">
        <v>24</v>
      </c>
      <c r="B25" s="53" t="s">
        <v>114</v>
      </c>
      <c r="C25" t="s">
        <v>63</v>
      </c>
      <c r="D25" t="s">
        <v>6</v>
      </c>
      <c r="F25" s="34" t="s">
        <v>23</v>
      </c>
      <c r="G25" s="35">
        <v>27</v>
      </c>
      <c r="H25" s="35" t="s">
        <v>8</v>
      </c>
      <c r="I25" s="23">
        <v>6</v>
      </c>
    </row>
    <row r="26" spans="1:9" x14ac:dyDescent="0.3">
      <c r="A26">
        <v>25</v>
      </c>
      <c r="B26" s="53" t="s">
        <v>100</v>
      </c>
      <c r="C26" t="s">
        <v>63</v>
      </c>
      <c r="D26" t="s">
        <v>6</v>
      </c>
      <c r="F26" s="34" t="s">
        <v>22</v>
      </c>
      <c r="G26" s="35">
        <v>12</v>
      </c>
      <c r="H26" s="35" t="s">
        <v>8</v>
      </c>
      <c r="I26" s="25">
        <v>33</v>
      </c>
    </row>
    <row r="27" spans="1:9" x14ac:dyDescent="0.3">
      <c r="A27">
        <v>26</v>
      </c>
      <c r="B27" s="53" t="s">
        <v>75</v>
      </c>
      <c r="C27" t="s">
        <v>62</v>
      </c>
      <c r="D27" t="s">
        <v>6</v>
      </c>
      <c r="F27" s="34" t="s">
        <v>24</v>
      </c>
      <c r="G27" s="35">
        <v>23</v>
      </c>
      <c r="H27" s="35" t="s">
        <v>8</v>
      </c>
      <c r="I27" s="23">
        <v>15</v>
      </c>
    </row>
    <row r="28" spans="1:9" x14ac:dyDescent="0.3">
      <c r="A28">
        <v>27</v>
      </c>
      <c r="B28" s="53" t="s">
        <v>96</v>
      </c>
      <c r="C28" t="s">
        <v>62</v>
      </c>
      <c r="D28" t="s">
        <v>6</v>
      </c>
      <c r="F28" s="34" t="s">
        <v>26</v>
      </c>
      <c r="G28" s="35">
        <v>28</v>
      </c>
      <c r="H28" s="66" t="s">
        <v>8</v>
      </c>
      <c r="I28" s="23">
        <v>25</v>
      </c>
    </row>
    <row r="29" spans="1:9" x14ac:dyDescent="0.3">
      <c r="A29">
        <v>28</v>
      </c>
      <c r="B29" s="53" t="s">
        <v>135</v>
      </c>
      <c r="C29" t="s">
        <v>62</v>
      </c>
      <c r="D29" t="s">
        <v>6</v>
      </c>
      <c r="F29" s="34" t="s">
        <v>25</v>
      </c>
      <c r="G29" s="35">
        <v>5</v>
      </c>
      <c r="H29" s="66" t="s">
        <v>8</v>
      </c>
      <c r="I29" s="2">
        <v>11</v>
      </c>
    </row>
    <row r="30" spans="1:9" x14ac:dyDescent="0.3">
      <c r="A30">
        <v>29</v>
      </c>
      <c r="B30" s="53" t="s">
        <v>128</v>
      </c>
      <c r="C30" t="s">
        <v>63</v>
      </c>
      <c r="D30" t="s">
        <v>6</v>
      </c>
      <c r="F30" s="34" t="s">
        <v>27</v>
      </c>
      <c r="G30" s="35">
        <v>24</v>
      </c>
      <c r="H30" s="66" t="s">
        <v>8</v>
      </c>
      <c r="I30" s="2">
        <v>10</v>
      </c>
    </row>
    <row r="31" spans="1:9" x14ac:dyDescent="0.3">
      <c r="A31">
        <v>30</v>
      </c>
      <c r="B31" s="53" t="s">
        <v>76</v>
      </c>
      <c r="C31" t="s">
        <v>62</v>
      </c>
      <c r="D31" t="s">
        <v>6</v>
      </c>
      <c r="F31" s="34" t="s">
        <v>28</v>
      </c>
      <c r="G31" s="35">
        <v>18</v>
      </c>
      <c r="H31" s="66" t="s">
        <v>8</v>
      </c>
      <c r="I31" s="2">
        <v>32</v>
      </c>
    </row>
    <row r="32" spans="1:9" x14ac:dyDescent="0.3">
      <c r="A32">
        <v>31</v>
      </c>
      <c r="B32" s="53" t="s">
        <v>77</v>
      </c>
      <c r="C32" t="s">
        <v>62</v>
      </c>
      <c r="D32" t="s">
        <v>6</v>
      </c>
      <c r="F32" s="34" t="s">
        <v>29</v>
      </c>
      <c r="G32" s="35">
        <v>14</v>
      </c>
      <c r="H32" s="66" t="s">
        <v>8</v>
      </c>
      <c r="I32" s="2" t="s">
        <v>11</v>
      </c>
    </row>
    <row r="33" spans="1:9" x14ac:dyDescent="0.3">
      <c r="A33">
        <v>32</v>
      </c>
      <c r="B33" s="53" t="s">
        <v>57</v>
      </c>
      <c r="C33" t="s">
        <v>63</v>
      </c>
      <c r="D33" t="s">
        <v>6</v>
      </c>
      <c r="F33" s="34" t="s">
        <v>30</v>
      </c>
      <c r="G33" s="35">
        <v>3</v>
      </c>
      <c r="H33" s="66" t="s">
        <v>8</v>
      </c>
      <c r="I33" s="2">
        <v>22</v>
      </c>
    </row>
    <row r="34" spans="1:9" x14ac:dyDescent="0.3">
      <c r="A34">
        <v>33</v>
      </c>
      <c r="B34" s="53" t="s">
        <v>126</v>
      </c>
      <c r="C34" t="s">
        <v>63</v>
      </c>
      <c r="D34" t="s">
        <v>6</v>
      </c>
      <c r="F34" s="34" t="s">
        <v>31</v>
      </c>
      <c r="G34" s="35">
        <v>29</v>
      </c>
      <c r="H34" s="66" t="s">
        <v>8</v>
      </c>
      <c r="I34" s="2">
        <v>19</v>
      </c>
    </row>
    <row r="35" spans="1:9" x14ac:dyDescent="0.3">
      <c r="B35" s="6"/>
      <c r="F35" s="34" t="s">
        <v>32</v>
      </c>
      <c r="G35" s="35">
        <v>17</v>
      </c>
      <c r="H35" s="66" t="s">
        <v>8</v>
      </c>
      <c r="I35" s="2">
        <v>4</v>
      </c>
    </row>
    <row r="36" spans="1:9" x14ac:dyDescent="0.3">
      <c r="F36" s="34"/>
      <c r="G36" s="35"/>
      <c r="H36" s="35"/>
    </row>
    <row r="37" spans="1:9" x14ac:dyDescent="0.3">
      <c r="B37" s="6"/>
      <c r="F37" s="38" t="s">
        <v>147</v>
      </c>
      <c r="G37" s="39"/>
      <c r="H37" s="66"/>
    </row>
    <row r="38" spans="1:9" x14ac:dyDescent="0.3">
      <c r="B38" s="6"/>
      <c r="F38" s="65" t="s">
        <v>33</v>
      </c>
      <c r="G38" s="66" t="s">
        <v>21</v>
      </c>
      <c r="H38" s="66" t="s">
        <v>8</v>
      </c>
      <c r="I38" s="2" t="s">
        <v>19</v>
      </c>
    </row>
    <row r="39" spans="1:9" x14ac:dyDescent="0.3">
      <c r="F39" s="65" t="s">
        <v>34</v>
      </c>
      <c r="G39" s="35" t="s">
        <v>32</v>
      </c>
      <c r="H39" s="66" t="s">
        <v>8</v>
      </c>
      <c r="I39" s="2" t="s">
        <v>25</v>
      </c>
    </row>
    <row r="40" spans="1:9" x14ac:dyDescent="0.3">
      <c r="B40" s="6"/>
      <c r="F40" s="65" t="s">
        <v>35</v>
      </c>
      <c r="G40" s="35" t="s">
        <v>17</v>
      </c>
      <c r="H40" s="66" t="s">
        <v>8</v>
      </c>
      <c r="I40" s="2" t="s">
        <v>22</v>
      </c>
    </row>
    <row r="41" spans="1:9" x14ac:dyDescent="0.3">
      <c r="B41" s="6"/>
      <c r="F41" s="65" t="s">
        <v>36</v>
      </c>
      <c r="G41" s="35" t="s">
        <v>20</v>
      </c>
      <c r="H41" s="66" t="s">
        <v>8</v>
      </c>
      <c r="I41" s="2" t="s">
        <v>30</v>
      </c>
    </row>
    <row r="42" spans="1:9" x14ac:dyDescent="0.3">
      <c r="B42" s="6"/>
      <c r="F42" s="65" t="s">
        <v>37</v>
      </c>
      <c r="G42" s="35" t="s">
        <v>26</v>
      </c>
      <c r="H42" s="66" t="s">
        <v>8</v>
      </c>
      <c r="I42" s="2" t="s">
        <v>28</v>
      </c>
    </row>
    <row r="43" spans="1:9" x14ac:dyDescent="0.3">
      <c r="F43" s="65" t="s">
        <v>38</v>
      </c>
      <c r="G43" s="35" t="s">
        <v>27</v>
      </c>
      <c r="H43" s="66" t="s">
        <v>8</v>
      </c>
      <c r="I43" s="2" t="s">
        <v>18</v>
      </c>
    </row>
    <row r="44" spans="1:9" x14ac:dyDescent="0.3">
      <c r="B44" s="6"/>
      <c r="F44" s="65" t="s">
        <v>39</v>
      </c>
      <c r="G44" s="35" t="s">
        <v>23</v>
      </c>
      <c r="H44" s="66" t="s">
        <v>8</v>
      </c>
      <c r="I44" s="2" t="s">
        <v>31</v>
      </c>
    </row>
    <row r="45" spans="1:9" x14ac:dyDescent="0.3">
      <c r="B45" s="6"/>
      <c r="F45" s="65" t="s">
        <v>40</v>
      </c>
      <c r="G45" s="35" t="s">
        <v>29</v>
      </c>
      <c r="H45" s="66" t="s">
        <v>8</v>
      </c>
      <c r="I45" s="2" t="s">
        <v>24</v>
      </c>
    </row>
    <row r="46" spans="1:9" x14ac:dyDescent="0.3">
      <c r="F46" s="34"/>
      <c r="G46" s="35"/>
      <c r="H46" s="35"/>
    </row>
    <row r="49" spans="2:2" x14ac:dyDescent="0.3">
      <c r="B49" s="6"/>
    </row>
    <row r="50" spans="2:2" x14ac:dyDescent="0.3">
      <c r="B50" s="6"/>
    </row>
  </sheetData>
  <sheetProtection selectLockedCells="1"/>
  <sortState xmlns:xlrd2="http://schemas.microsoft.com/office/spreadsheetml/2017/richdata2" ref="B2:D34">
    <sortCondition ref="B2:B34"/>
  </sortState>
  <mergeCells count="2">
    <mergeCell ref="L15:M15"/>
    <mergeCell ref="L9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FFC000"/>
  </sheetPr>
  <dimension ref="A1:T49"/>
  <sheetViews>
    <sheetView topLeftCell="G1" zoomScale="80" zoomScaleNormal="80" workbookViewId="0">
      <selection activeCell="S14" sqref="S14"/>
    </sheetView>
  </sheetViews>
  <sheetFormatPr defaultRowHeight="14.4" x14ac:dyDescent="0.3"/>
  <cols>
    <col min="1" max="1" width="5.88671875" bestFit="1" customWidth="1"/>
    <col min="2" max="2" width="32.44140625" style="53" bestFit="1" customWidth="1"/>
    <col min="3" max="3" width="22.44140625" style="53" bestFit="1" customWidth="1"/>
    <col min="4" max="4" width="10.44140625" bestFit="1" customWidth="1"/>
    <col min="5" max="5" width="14.6640625" style="27" customWidth="1"/>
    <col min="6" max="6" width="9.109375" style="3"/>
    <col min="7" max="7" width="32.44140625" style="2" bestFit="1" customWidth="1"/>
    <col min="8" max="8" width="5.6640625" style="17" customWidth="1"/>
    <col min="9" max="9" width="9.109375" style="2"/>
    <col min="10" max="10" width="5.6640625" style="17" customWidth="1"/>
    <col min="11" max="11" width="32.44140625" style="2" bestFit="1" customWidth="1"/>
    <col min="12" max="12" width="31.5546875" style="4" bestFit="1" customWidth="1"/>
    <col min="13" max="13" width="11.5546875" style="60" bestFit="1" customWidth="1"/>
    <col min="14" max="14" width="9.109375" style="2"/>
    <col min="15" max="15" width="31.109375" style="2" bestFit="1" customWidth="1"/>
    <col min="16" max="16" width="5.6640625" style="17" customWidth="1"/>
    <col min="17" max="17" width="9.109375" style="2"/>
    <col min="18" max="18" width="5.6640625" style="17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52" t="s">
        <v>1</v>
      </c>
      <c r="C1" s="52" t="s">
        <v>2</v>
      </c>
      <c r="D1" s="1" t="s">
        <v>3</v>
      </c>
      <c r="F1" s="70" t="s">
        <v>102</v>
      </c>
      <c r="G1" s="71"/>
      <c r="H1" s="16" t="s">
        <v>10</v>
      </c>
      <c r="J1" s="16" t="s">
        <v>9</v>
      </c>
      <c r="L1" s="4" t="s">
        <v>48</v>
      </c>
      <c r="N1" s="70" t="s">
        <v>144</v>
      </c>
      <c r="O1" s="71"/>
      <c r="P1" s="16" t="s">
        <v>10</v>
      </c>
      <c r="R1" s="16" t="s">
        <v>9</v>
      </c>
      <c r="T1" s="4" t="s">
        <v>48</v>
      </c>
    </row>
    <row r="2" spans="1:20" x14ac:dyDescent="0.3">
      <c r="A2">
        <v>1</v>
      </c>
      <c r="B2" s="53" t="s">
        <v>50</v>
      </c>
      <c r="C2" t="s">
        <v>63</v>
      </c>
      <c r="D2" t="s">
        <v>6</v>
      </c>
      <c r="F2" s="3" t="s">
        <v>11</v>
      </c>
      <c r="G2" s="2" t="str">
        <f>IF(ISERROR(VLOOKUP('U15 by Code'!G2,'U15 by Team'!$A$2:$B$50,2,0))=TRUE,'U15 by Code'!G2,VLOOKUP('U15 by Code'!G2,'U15 by Team'!$A$2:$B$50,2,0))</f>
        <v>WORTHEN JUNIORS</v>
      </c>
      <c r="H2" s="17">
        <v>1</v>
      </c>
      <c r="I2" s="2" t="s">
        <v>8</v>
      </c>
      <c r="J2" s="17">
        <v>3</v>
      </c>
      <c r="K2" s="2" t="str">
        <f>IF(ISERROR(VLOOKUP('U15 by Code'!I2,'U15 by Team'!$A$2:$B$50,2,0))=TRUE,'U15 by Code'!I2,VLOOKUP('U15 by Code'!I2,'U15 by Team'!$A$2:$B$50,2,0))</f>
        <v>AFC Bridgnorth Spartans</v>
      </c>
      <c r="L2" s="4" t="str">
        <f t="shared" ref="L2" si="0">IF(OR(H2="",J2=""),F2,IF(H2=J2,F2,IF(H2&gt;J2,G2,K2)))</f>
        <v>AFC Bridgnorth Spartans</v>
      </c>
      <c r="M2" s="61"/>
      <c r="N2" s="3" t="s">
        <v>41</v>
      </c>
      <c r="O2" s="2" t="str">
        <f>VLOOKUP('U15 by Code'!M2,'U15 by Team'!$F$38:$L$45,7,0)</f>
        <v>NC United</v>
      </c>
      <c r="P2" s="17">
        <v>4</v>
      </c>
      <c r="Q2" s="2" t="s">
        <v>8</v>
      </c>
      <c r="R2" s="17">
        <v>0</v>
      </c>
      <c r="S2" s="2" t="str">
        <f>VLOOKUP('U15 by Code'!O2,'U15 by Team'!$F$38:$L$45,7,0)</f>
        <v>Albrighton FC</v>
      </c>
      <c r="T2" s="4" t="str">
        <f>IF(OR(P2="",R2=""),N2,IF(P2=R2,N2,IF(P2&gt;R2,O2,S2)))</f>
        <v>NC United</v>
      </c>
    </row>
    <row r="3" spans="1:20" x14ac:dyDescent="0.3">
      <c r="A3">
        <v>2</v>
      </c>
      <c r="B3" s="53" t="s">
        <v>119</v>
      </c>
      <c r="C3" t="s">
        <v>63</v>
      </c>
      <c r="D3" t="s">
        <v>6</v>
      </c>
      <c r="G3" s="29"/>
      <c r="K3" s="29"/>
      <c r="M3" s="61"/>
      <c r="N3" s="3" t="s">
        <v>42</v>
      </c>
      <c r="O3" s="66" t="str">
        <f>VLOOKUP('U15 by Code'!M3,'U15 by Team'!$F$38:$L$45,7,0)</f>
        <v>Ercall Colts</v>
      </c>
      <c r="P3" s="17">
        <v>2</v>
      </c>
      <c r="Q3" s="2" t="s">
        <v>8</v>
      </c>
      <c r="R3" s="17">
        <v>1</v>
      </c>
      <c r="S3" s="66" t="str">
        <f>VLOOKUP('U15 by Code'!O3,'U15 by Team'!$F$38:$L$45,7,0)</f>
        <v>Admaston Juniors</v>
      </c>
      <c r="T3" s="4" t="str">
        <f>IF(OR(P3="",R3=""),N3,IF(P3=R3,N3,IF(P3&gt;R3,O3,S3)))</f>
        <v>Ercall Colts</v>
      </c>
    </row>
    <row r="4" spans="1:20" x14ac:dyDescent="0.3">
      <c r="A4">
        <v>3</v>
      </c>
      <c r="B4" s="53" t="s">
        <v>127</v>
      </c>
      <c r="C4" t="s">
        <v>63</v>
      </c>
      <c r="D4" t="s">
        <v>6</v>
      </c>
      <c r="G4" s="29"/>
      <c r="K4" s="29"/>
      <c r="M4" s="61">
        <v>43884</v>
      </c>
      <c r="N4" s="3" t="s">
        <v>43</v>
      </c>
      <c r="O4" s="66" t="str">
        <f>VLOOKUP('U15 by Code'!M4,'U15 by Team'!$F$38:$L$45,7,0)</f>
        <v>Nova Athletic</v>
      </c>
      <c r="P4" s="17">
        <v>0</v>
      </c>
      <c r="Q4" s="59" t="s">
        <v>8</v>
      </c>
      <c r="R4" s="17">
        <v>4</v>
      </c>
      <c r="S4" s="66" t="str">
        <f>VLOOKUP('U15 by Code'!O4,'U15 by Team'!$F$38:$L$45,7,0)</f>
        <v>Sinclair United Lions</v>
      </c>
      <c r="T4" s="4" t="str">
        <f>IF(OR(P4="",R4=""),N4,IF(P4=R4,N4,IF(P4&gt;R4,O4,S4)))</f>
        <v>Sinclair United Lions</v>
      </c>
    </row>
    <row r="5" spans="1:20" x14ac:dyDescent="0.3">
      <c r="A5">
        <v>4</v>
      </c>
      <c r="B5" s="53" t="s">
        <v>125</v>
      </c>
      <c r="C5" t="s">
        <v>63</v>
      </c>
      <c r="D5" t="s">
        <v>6</v>
      </c>
      <c r="F5" s="34"/>
      <c r="G5" s="35"/>
      <c r="I5" s="35"/>
      <c r="K5" s="35"/>
      <c r="M5" s="61">
        <v>43884</v>
      </c>
      <c r="N5" s="3" t="s">
        <v>44</v>
      </c>
      <c r="O5" s="66" t="str">
        <f>VLOOKUP('U15 by Code'!M5,'U15 by Team'!$F$38:$L$45,7,0)</f>
        <v>Wellington Amateurs</v>
      </c>
      <c r="P5" s="17">
        <v>1</v>
      </c>
      <c r="Q5" s="2" t="s">
        <v>8</v>
      </c>
      <c r="R5" s="17">
        <v>4</v>
      </c>
      <c r="S5" s="66" t="str">
        <f>VLOOKUP('U15 by Code'!O5,'U15 by Team'!$F$38:$L$45,7,0)</f>
        <v>SHREWSBURY JUNIORS</v>
      </c>
      <c r="T5" s="4" t="str">
        <f>IF(OR(P5="",R5=""),N5,IF(P5=R5,N5,IF(P5&gt;R5,O5,S5)))</f>
        <v>SHREWSBURY JUNIORS</v>
      </c>
    </row>
    <row r="6" spans="1:20" x14ac:dyDescent="0.3">
      <c r="A6">
        <v>5</v>
      </c>
      <c r="B6" s="53" t="s">
        <v>104</v>
      </c>
      <c r="C6" t="s">
        <v>63</v>
      </c>
      <c r="D6" t="s">
        <v>6</v>
      </c>
      <c r="F6" s="34"/>
      <c r="G6" s="35"/>
      <c r="I6" s="35"/>
      <c r="K6" s="35"/>
    </row>
    <row r="7" spans="1:20" x14ac:dyDescent="0.3">
      <c r="A7">
        <v>6</v>
      </c>
      <c r="B7" s="53" t="s">
        <v>64</v>
      </c>
      <c r="C7" t="s">
        <v>62</v>
      </c>
      <c r="D7" t="s">
        <v>6</v>
      </c>
      <c r="F7" s="34"/>
      <c r="G7" s="35"/>
      <c r="I7" s="35"/>
      <c r="K7" s="35"/>
      <c r="N7" s="3"/>
      <c r="T7" s="4"/>
    </row>
    <row r="8" spans="1:20" x14ac:dyDescent="0.3">
      <c r="A8">
        <v>7</v>
      </c>
      <c r="B8" s="53" t="s">
        <v>55</v>
      </c>
      <c r="C8" t="s">
        <v>63</v>
      </c>
      <c r="D8" t="s">
        <v>6</v>
      </c>
      <c r="F8" s="34"/>
      <c r="G8" s="35"/>
      <c r="I8" s="35"/>
      <c r="K8" s="35"/>
      <c r="N8" s="3"/>
      <c r="T8" s="4"/>
    </row>
    <row r="9" spans="1:20" x14ac:dyDescent="0.3">
      <c r="A9">
        <v>8</v>
      </c>
      <c r="B9" s="53" t="s">
        <v>110</v>
      </c>
      <c r="C9" t="s">
        <v>63</v>
      </c>
      <c r="D9" t="s">
        <v>6</v>
      </c>
      <c r="F9" s="34"/>
      <c r="G9" s="35"/>
      <c r="I9" s="35"/>
      <c r="K9" s="35"/>
      <c r="N9" s="74">
        <v>43891</v>
      </c>
      <c r="O9" s="71"/>
      <c r="P9" s="16" t="s">
        <v>10</v>
      </c>
      <c r="R9" s="16" t="s">
        <v>9</v>
      </c>
    </row>
    <row r="10" spans="1:20" x14ac:dyDescent="0.3">
      <c r="A10">
        <v>9</v>
      </c>
      <c r="B10" s="53" t="s">
        <v>53</v>
      </c>
      <c r="C10" t="s">
        <v>63</v>
      </c>
      <c r="D10" t="s">
        <v>6</v>
      </c>
      <c r="F10" s="34"/>
      <c r="G10" s="35"/>
      <c r="I10" s="35"/>
      <c r="K10" s="35"/>
      <c r="M10" s="61">
        <v>43898</v>
      </c>
      <c r="N10" s="3" t="s">
        <v>45</v>
      </c>
      <c r="O10" s="2" t="str">
        <f>VLOOKUP('U15 by Code'!M10,'U15 by Team'!$N$2:$T$5,7,0)</f>
        <v>NC United</v>
      </c>
      <c r="P10" s="17">
        <v>4</v>
      </c>
      <c r="Q10" s="2" t="s">
        <v>8</v>
      </c>
      <c r="R10" s="17">
        <v>3</v>
      </c>
      <c r="S10" s="2" t="str">
        <f>VLOOKUP('U15 by Code'!O10,'U15 by Team'!$N$2:$T$5,7,0)</f>
        <v>Ercall Colts</v>
      </c>
      <c r="T10" s="4" t="str">
        <f>IF(OR(P10="",R10=""),N10,IF(P10=R10,N10,IF(P10&gt;R10,O10,S10)))</f>
        <v>NC United</v>
      </c>
    </row>
    <row r="11" spans="1:20" x14ac:dyDescent="0.3">
      <c r="A11">
        <v>10</v>
      </c>
      <c r="B11" s="53" t="s">
        <v>59</v>
      </c>
      <c r="C11" t="s">
        <v>63</v>
      </c>
      <c r="D11" t="s">
        <v>6</v>
      </c>
      <c r="F11" s="34"/>
      <c r="G11" s="35"/>
      <c r="I11" s="35"/>
      <c r="K11" s="35"/>
      <c r="M11" s="61">
        <v>43891</v>
      </c>
      <c r="N11" s="3" t="s">
        <v>46</v>
      </c>
      <c r="O11" s="2" t="str">
        <f>VLOOKUP('U15 by Code'!M11,'U15 by Team'!$N$2:$T$5,7,0)</f>
        <v>SHREWSBURY JUNIORS</v>
      </c>
      <c r="P11" s="17">
        <v>2</v>
      </c>
      <c r="Q11" s="2" t="s">
        <v>8</v>
      </c>
      <c r="R11" s="17">
        <v>0</v>
      </c>
      <c r="S11" s="2" t="str">
        <f>VLOOKUP('U15 by Code'!O11,'U15 by Team'!$N$2:$T$5,7,0)</f>
        <v>Sinclair United Lions</v>
      </c>
      <c r="T11" s="4" t="str">
        <f>IF(OR(P11="",R11=""),N11,IF(P11=R11,N11,IF(P11&gt;R11,O11,S11)))</f>
        <v>SHREWSBURY JUNIORS</v>
      </c>
    </row>
    <row r="12" spans="1:20" x14ac:dyDescent="0.3">
      <c r="A12">
        <v>11</v>
      </c>
      <c r="B12" s="53" t="s">
        <v>71</v>
      </c>
      <c r="C12" t="s">
        <v>62</v>
      </c>
      <c r="D12" t="s">
        <v>6</v>
      </c>
      <c r="F12" s="34"/>
      <c r="G12" s="35"/>
      <c r="I12" s="35"/>
      <c r="K12" s="35"/>
    </row>
    <row r="13" spans="1:20" x14ac:dyDescent="0.3">
      <c r="A13">
        <v>12</v>
      </c>
      <c r="B13" s="53" t="s">
        <v>72</v>
      </c>
      <c r="C13" t="s">
        <v>62</v>
      </c>
      <c r="D13" t="s">
        <v>6</v>
      </c>
      <c r="F13" s="42"/>
      <c r="G13" s="43"/>
      <c r="I13" s="43"/>
      <c r="K13" s="43"/>
      <c r="N13" s="3"/>
      <c r="T13" s="4"/>
    </row>
    <row r="14" spans="1:20" x14ac:dyDescent="0.3">
      <c r="A14">
        <v>13</v>
      </c>
      <c r="B14" s="53" t="s">
        <v>65</v>
      </c>
      <c r="C14" t="s">
        <v>62</v>
      </c>
      <c r="D14" t="s">
        <v>6</v>
      </c>
      <c r="F14" s="65"/>
      <c r="G14" s="66"/>
      <c r="I14" s="66"/>
      <c r="K14" s="66"/>
      <c r="N14" s="65"/>
      <c r="O14" s="66"/>
      <c r="Q14" s="66"/>
      <c r="S14" s="66"/>
      <c r="T14" s="4"/>
    </row>
    <row r="15" spans="1:20" x14ac:dyDescent="0.3">
      <c r="A15">
        <v>14</v>
      </c>
      <c r="B15" s="53" t="s">
        <v>73</v>
      </c>
      <c r="C15" t="s">
        <v>62</v>
      </c>
      <c r="D15" t="s">
        <v>6</v>
      </c>
      <c r="E15" s="26"/>
      <c r="F15" s="42"/>
      <c r="G15" s="43"/>
      <c r="I15" s="43"/>
      <c r="K15" s="43"/>
    </row>
    <row r="16" spans="1:20" x14ac:dyDescent="0.3">
      <c r="A16">
        <v>15</v>
      </c>
      <c r="B16" s="53" t="s">
        <v>134</v>
      </c>
      <c r="C16" t="s">
        <v>62</v>
      </c>
      <c r="D16" t="s">
        <v>6</v>
      </c>
      <c r="E16" s="26"/>
      <c r="F16" s="42"/>
      <c r="G16" s="43"/>
      <c r="I16" s="43"/>
      <c r="K16" s="43"/>
      <c r="N16" s="70" t="s">
        <v>149</v>
      </c>
      <c r="O16" s="71"/>
      <c r="P16" s="16" t="s">
        <v>10</v>
      </c>
      <c r="R16" s="16" t="s">
        <v>9</v>
      </c>
      <c r="S16" s="47" t="s">
        <v>86</v>
      </c>
    </row>
    <row r="17" spans="1:20" x14ac:dyDescent="0.3">
      <c r="A17">
        <v>16</v>
      </c>
      <c r="B17" s="53" t="s">
        <v>107</v>
      </c>
      <c r="C17" t="s">
        <v>63</v>
      </c>
      <c r="D17" t="s">
        <v>6</v>
      </c>
      <c r="F17" s="48"/>
      <c r="G17" s="49"/>
      <c r="I17" s="49"/>
      <c r="K17" s="49"/>
      <c r="N17" s="3" t="s">
        <v>47</v>
      </c>
      <c r="O17" s="69" t="s">
        <v>107</v>
      </c>
      <c r="Q17" s="2" t="s">
        <v>8</v>
      </c>
      <c r="S17" s="20" t="s">
        <v>69</v>
      </c>
      <c r="T17" s="4" t="str">
        <f>IF(OR(P17="",R17=""),N17,IF(P17=R17,N17,IF(P17&gt;R17,O17,S17)))</f>
        <v>FINAL</v>
      </c>
    </row>
    <row r="18" spans="1:20" x14ac:dyDescent="0.3">
      <c r="A18">
        <v>17</v>
      </c>
      <c r="B18" s="53" t="s">
        <v>124</v>
      </c>
      <c r="C18" t="s">
        <v>63</v>
      </c>
      <c r="D18" t="s">
        <v>6</v>
      </c>
      <c r="F18" s="48"/>
      <c r="G18" s="49"/>
      <c r="I18" s="49"/>
      <c r="K18" s="49"/>
    </row>
    <row r="19" spans="1:20" x14ac:dyDescent="0.3">
      <c r="A19">
        <v>18</v>
      </c>
      <c r="B19" s="53" t="s">
        <v>66</v>
      </c>
      <c r="C19" t="s">
        <v>62</v>
      </c>
      <c r="D19" t="s">
        <v>6</v>
      </c>
      <c r="F19" s="70" t="s">
        <v>142</v>
      </c>
      <c r="G19" s="71"/>
      <c r="I19" s="29"/>
      <c r="K19" s="30"/>
    </row>
    <row r="20" spans="1:20" x14ac:dyDescent="0.3">
      <c r="A20">
        <v>19</v>
      </c>
      <c r="B20" s="53" t="s">
        <v>67</v>
      </c>
      <c r="C20" t="s">
        <v>62</v>
      </c>
      <c r="D20" t="s">
        <v>6</v>
      </c>
      <c r="F20" s="65" t="s">
        <v>17</v>
      </c>
      <c r="G20" s="29" t="str">
        <f>IF(ISERROR(VLOOKUP('U15 by Code'!G20,'U15 by Team'!$A$2:$B$50,2,0))=TRUE,VLOOKUP('U15 by Code'!G20,'U15 by Team'!$F$2:$L$18,7,0),VLOOKUP('U15 by Code'!G20,'U15 by Team'!$A$2:$B$50,2,0))</f>
        <v>Ercall Colts</v>
      </c>
      <c r="H20" s="17">
        <v>11</v>
      </c>
      <c r="I20" s="29" t="s">
        <v>8</v>
      </c>
      <c r="J20" s="17">
        <v>0</v>
      </c>
      <c r="K20" s="30" t="str">
        <f>IF(ISERROR(VLOOKUP('U15 by Code'!I20,'U15 by Team'!$A$2:$B$50,2,0))=TRUE,VLOOKUP('U15 by Code'!I20,'U15 by Team'!$F$2:$L$18,7,0),VLOOKUP('U15 by Code'!I20,'U15 by Team'!$A$2:$B$50,2,0))</f>
        <v>WHITCHURCH ALPORT JUNIORS</v>
      </c>
      <c r="L20" s="4" t="str">
        <f t="shared" ref="L20:L26" si="1">IF(OR(H20="",J20=""),F20,IF(H20=J20,F20,IF(H20&gt;J20,G20,K20)))</f>
        <v>Ercall Colts</v>
      </c>
    </row>
    <row r="21" spans="1:20" x14ac:dyDescent="0.3">
      <c r="A21">
        <v>20</v>
      </c>
      <c r="B21" s="53" t="s">
        <v>68</v>
      </c>
      <c r="C21" t="s">
        <v>62</v>
      </c>
      <c r="D21" t="s">
        <v>6</v>
      </c>
      <c r="E21" s="33">
        <v>43786</v>
      </c>
      <c r="F21" s="65" t="s">
        <v>18</v>
      </c>
      <c r="G21" s="66" t="str">
        <f>IF(ISERROR(VLOOKUP('U15 by Code'!G21,'U15 by Team'!$A$2:$B$50,2,0))=TRUE,VLOOKUP('U15 by Code'!G21,'U15 by Team'!$F$2:$L$18,7,0),VLOOKUP('U15 by Code'!G21,'U15 by Team'!$A$2:$B$50,2,0))</f>
        <v>NC United</v>
      </c>
      <c r="H21" s="17">
        <v>11</v>
      </c>
      <c r="I21" s="29" t="s">
        <v>8</v>
      </c>
      <c r="J21" s="17">
        <v>2</v>
      </c>
      <c r="K21" s="66" t="str">
        <f>IF(ISERROR(VLOOKUP('U15 by Code'!I21,'U15 by Team'!$A$2:$B$50,2,0))=TRUE,VLOOKUP('U15 by Code'!I21,'U15 by Team'!$F$2:$L$18,7,0),VLOOKUP('U15 by Code'!I21,'U15 by Team'!$A$2:$B$50,2,0))</f>
        <v>Ercall Rangers</v>
      </c>
      <c r="L21" s="4" t="str">
        <f t="shared" si="1"/>
        <v>NC United</v>
      </c>
    </row>
    <row r="22" spans="1:20" x14ac:dyDescent="0.3">
      <c r="A22">
        <v>21</v>
      </c>
      <c r="B22" s="53" t="s">
        <v>122</v>
      </c>
      <c r="C22" t="s">
        <v>63</v>
      </c>
      <c r="D22" t="s">
        <v>6</v>
      </c>
      <c r="F22" s="65" t="s">
        <v>19</v>
      </c>
      <c r="G22" s="66" t="str">
        <f>IF(ISERROR(VLOOKUP('U15 by Code'!G22,'U15 by Team'!$A$2:$B$50,2,0))=TRUE,VLOOKUP('U15 by Code'!G22,'U15 by Team'!$F$2:$L$18,7,0),VLOOKUP('U15 by Code'!G22,'U15 by Team'!$A$2:$B$50,2,0))</f>
        <v>Ercall Aces</v>
      </c>
      <c r="H22" s="17">
        <v>1</v>
      </c>
      <c r="I22" s="29" t="s">
        <v>8</v>
      </c>
      <c r="J22" s="17">
        <v>6</v>
      </c>
      <c r="K22" s="66" t="str">
        <f>IF(ISERROR(VLOOKUP('U15 by Code'!I22,'U15 by Team'!$A$2:$B$50,2,0))=TRUE,VLOOKUP('U15 by Code'!I22,'U15 by Team'!$F$2:$L$18,7,0),VLOOKUP('U15 by Code'!I22,'U15 by Team'!$A$2:$B$50,2,0))</f>
        <v>UP &amp; COMERS EAGLES</v>
      </c>
      <c r="L22" s="4" t="str">
        <f t="shared" si="1"/>
        <v>UP &amp; COMERS EAGLES</v>
      </c>
    </row>
    <row r="23" spans="1:20" x14ac:dyDescent="0.3">
      <c r="A23">
        <v>22</v>
      </c>
      <c r="B23" s="53" t="s">
        <v>136</v>
      </c>
      <c r="C23" t="s">
        <v>62</v>
      </c>
      <c r="D23" t="s">
        <v>6</v>
      </c>
      <c r="E23" s="33">
        <v>43786</v>
      </c>
      <c r="F23" s="65" t="s">
        <v>20</v>
      </c>
      <c r="G23" s="66" t="str">
        <f>IF(ISERROR(VLOOKUP('U15 by Code'!G23,'U15 by Team'!$A$2:$B$50,2,0))=TRUE,VLOOKUP('U15 by Code'!G23,'U15 by Team'!$F$2:$L$18,7,0),VLOOKUP('U15 by Code'!G23,'U15 by Team'!$A$2:$B$50,2,0))</f>
        <v>Shifnal Harriers</v>
      </c>
      <c r="H23" s="17">
        <v>3</v>
      </c>
      <c r="I23" s="29" t="s">
        <v>8</v>
      </c>
      <c r="J23" s="17">
        <v>2</v>
      </c>
      <c r="K23" s="66" t="str">
        <f>IF(ISERROR(VLOOKUP('U15 by Code'!I23,'U15 by Team'!$A$2:$B$50,2,0))=TRUE,VLOOKUP('U15 by Code'!I23,'U15 by Team'!$F$2:$L$18,7,0),VLOOKUP('U15 by Code'!I23,'U15 by Team'!$A$2:$B$50,2,0))</f>
        <v>MERESIDERS MANIACS</v>
      </c>
      <c r="L23" s="4" t="str">
        <f t="shared" si="1"/>
        <v>Shifnal Harriers</v>
      </c>
    </row>
    <row r="24" spans="1:20" x14ac:dyDescent="0.3">
      <c r="A24">
        <v>23</v>
      </c>
      <c r="B24" s="53" t="s">
        <v>69</v>
      </c>
      <c r="C24" t="s">
        <v>62</v>
      </c>
      <c r="D24" t="s">
        <v>6</v>
      </c>
      <c r="E24" s="26"/>
      <c r="F24" s="65" t="s">
        <v>21</v>
      </c>
      <c r="G24" s="66" t="str">
        <f>IF(ISERROR(VLOOKUP('U15 by Code'!G24,'U15 by Team'!$A$2:$B$50,2,0))=TRUE,VLOOKUP('U15 by Code'!G24,'U15 by Team'!$F$2:$L$18,7,0),VLOOKUP('U15 by Code'!G24,'U15 by Team'!$A$2:$B$50,2,0))</f>
        <v>Admaston Juniors</v>
      </c>
      <c r="H24" s="17">
        <v>10</v>
      </c>
      <c r="I24" s="29" t="s">
        <v>8</v>
      </c>
      <c r="J24" s="17">
        <v>2</v>
      </c>
      <c r="K24" s="66" t="str">
        <f>IF(ISERROR(VLOOKUP('U15 by Code'!I24,'U15 by Team'!$A$2:$B$50,2,0))=TRUE,VLOOKUP('U15 by Code'!I24,'U15 by Team'!$F$2:$L$18,7,0),VLOOKUP('U15 by Code'!I24,'U15 by Team'!$A$2:$B$50,2,0))</f>
        <v>SAHA STORM</v>
      </c>
      <c r="L24" s="4" t="str">
        <f t="shared" si="1"/>
        <v>Admaston Juniors</v>
      </c>
    </row>
    <row r="25" spans="1:20" x14ac:dyDescent="0.3">
      <c r="A25">
        <v>24</v>
      </c>
      <c r="B25" s="53" t="s">
        <v>114</v>
      </c>
      <c r="C25" t="s">
        <v>63</v>
      </c>
      <c r="D25" t="s">
        <v>6</v>
      </c>
      <c r="E25" s="33">
        <v>43786</v>
      </c>
      <c r="F25" s="65" t="s">
        <v>23</v>
      </c>
      <c r="G25" s="66" t="str">
        <f>IF(ISERROR(VLOOKUP('U15 by Code'!G25,'U15 by Team'!$A$2:$B$50,2,0))=TRUE,VLOOKUP('U15 by Code'!G25,'U15 by Team'!$F$2:$L$18,7,0),VLOOKUP('U15 by Code'!G25,'U15 by Team'!$A$2:$B$50,2,0))</f>
        <v>UP &amp; COMERS HARRIERS</v>
      </c>
      <c r="H25" s="17">
        <v>2</v>
      </c>
      <c r="I25" s="29" t="s">
        <v>8</v>
      </c>
      <c r="J25" s="17">
        <v>6</v>
      </c>
      <c r="K25" s="66" t="str">
        <f>IF(ISERROR(VLOOKUP('U15 by Code'!I25,'U15 by Team'!$A$2:$B$50,2,0))=TRUE,VLOOKUP('U15 by Code'!I25,'U15 by Team'!$F$2:$L$18,7,0),VLOOKUP('U15 by Code'!I25,'U15 by Team'!$A$2:$B$50,2,0))</f>
        <v>CHURCH STRETTON MAGPIES</v>
      </c>
      <c r="L25" s="4" t="str">
        <f t="shared" si="1"/>
        <v>CHURCH STRETTON MAGPIES</v>
      </c>
    </row>
    <row r="26" spans="1:20" x14ac:dyDescent="0.3">
      <c r="A26">
        <v>25</v>
      </c>
      <c r="B26" s="53" t="s">
        <v>100</v>
      </c>
      <c r="C26" t="s">
        <v>63</v>
      </c>
      <c r="D26" t="s">
        <v>6</v>
      </c>
      <c r="E26" s="33">
        <v>43786</v>
      </c>
      <c r="F26" s="65" t="s">
        <v>22</v>
      </c>
      <c r="G26" s="66" t="str">
        <f>IF(ISERROR(VLOOKUP('U15 by Code'!G26,'U15 by Team'!$A$2:$B$50,2,0))=TRUE,VLOOKUP('U15 by Code'!G26,'U15 by Team'!$F$2:$L$18,7,0),VLOOKUP('U15 by Code'!G26,'U15 by Team'!$A$2:$B$50,2,0))</f>
        <v>MARKET DRAYTON TIGERS</v>
      </c>
      <c r="H26" s="17">
        <v>1</v>
      </c>
      <c r="I26" s="29" t="s">
        <v>8</v>
      </c>
      <c r="J26" s="17">
        <v>4</v>
      </c>
      <c r="K26" s="66" t="str">
        <f>IF(ISERROR(VLOOKUP('U15 by Code'!I26,'U15 by Team'!$A$2:$B$50,2,0))=TRUE,VLOOKUP('U15 by Code'!I26,'U15 by Team'!$F$2:$L$18,7,0),VLOOKUP('U15 by Code'!I26,'U15 by Team'!$A$2:$B$50,2,0))</f>
        <v>Wrockwardine Wood Juniors</v>
      </c>
      <c r="L26" s="4" t="str">
        <f t="shared" si="1"/>
        <v>Wrockwardine Wood Juniors</v>
      </c>
    </row>
    <row r="27" spans="1:20" x14ac:dyDescent="0.3">
      <c r="A27">
        <v>26</v>
      </c>
      <c r="B27" s="53" t="s">
        <v>75</v>
      </c>
      <c r="C27" t="s">
        <v>62</v>
      </c>
      <c r="D27" t="s">
        <v>6</v>
      </c>
      <c r="F27" s="65" t="s">
        <v>24</v>
      </c>
      <c r="G27" s="66" t="str">
        <f>IF(ISERROR(VLOOKUP('U15 by Code'!G27,'U15 by Team'!$A$2:$B$50,2,0))=TRUE,VLOOKUP('U15 by Code'!G27,'U15 by Team'!$F$2:$L$18,7,0),VLOOKUP('U15 by Code'!G27,'U15 by Team'!$A$2:$B$50,2,0))</f>
        <v>SHREWSBURY JUNIORS</v>
      </c>
      <c r="H27" s="17">
        <v>6</v>
      </c>
      <c r="I27" s="35" t="s">
        <v>8</v>
      </c>
      <c r="J27" s="17">
        <v>1</v>
      </c>
      <c r="K27" s="66" t="str">
        <f>IF(ISERROR(VLOOKUP('U15 by Code'!I27,'U15 by Team'!$A$2:$B$50,2,0))=TRUE,VLOOKUP('U15 by Code'!I27,'U15 by Team'!$F$2:$L$18,7,0),VLOOKUP('U15 by Code'!I27,'U15 by Team'!$A$2:$B$50,2,0))</f>
        <v>MORDA JUNIORS</v>
      </c>
      <c r="L27" s="4" t="str">
        <f>IF(OR(H27="",J27=""),F27,IF(H27=J27,F27,IF(H27&gt;J27,G27,K27)))</f>
        <v>SHREWSBURY JUNIORS</v>
      </c>
    </row>
    <row r="28" spans="1:20" x14ac:dyDescent="0.3">
      <c r="A28">
        <v>27</v>
      </c>
      <c r="B28" s="53" t="s">
        <v>96</v>
      </c>
      <c r="C28" t="s">
        <v>62</v>
      </c>
      <c r="D28" t="s">
        <v>6</v>
      </c>
      <c r="E28" s="33">
        <v>43786</v>
      </c>
      <c r="F28" s="65" t="s">
        <v>26</v>
      </c>
      <c r="G28" s="66" t="str">
        <f>IF(ISERROR(VLOOKUP('U15 by Code'!G28,'U15 by Team'!$A$2:$B$50,2,0))=TRUE,VLOOKUP('U15 by Code'!G28,'U15 by Team'!$F$2:$L$18,7,0),VLOOKUP('U15 by Code'!G28,'U15 by Team'!$A$2:$B$50,2,0))</f>
        <v>UP &amp; COMERS OSPREYS</v>
      </c>
      <c r="H28" s="17">
        <v>1</v>
      </c>
      <c r="I28" s="66" t="s">
        <v>8</v>
      </c>
      <c r="J28" s="17">
        <v>6</v>
      </c>
      <c r="K28" s="66" t="str">
        <f>IF(ISERROR(VLOOKUP('U15 by Code'!I28,'U15 by Team'!$A$2:$B$50,2,0))=TRUE,VLOOKUP('U15 by Code'!I28,'U15 by Team'!$F$2:$L$18,7,0),VLOOKUP('U15 by Code'!I28,'U15 by Team'!$A$2:$B$50,2,0))</f>
        <v>Sinclair United Lions</v>
      </c>
      <c r="L28" s="4" t="str">
        <f t="shared" ref="L28:L35" si="2">IF(OR(H28="",J28=""),F28,IF(H28=J28,F28,IF(H28&gt;J28,G28,K28)))</f>
        <v>Sinclair United Lions</v>
      </c>
    </row>
    <row r="29" spans="1:20" x14ac:dyDescent="0.3">
      <c r="A29">
        <v>28</v>
      </c>
      <c r="B29" s="53" t="s">
        <v>135</v>
      </c>
      <c r="C29" t="s">
        <v>62</v>
      </c>
      <c r="D29" t="s">
        <v>6</v>
      </c>
      <c r="E29" s="33">
        <v>43786</v>
      </c>
      <c r="F29" s="65" t="s">
        <v>25</v>
      </c>
      <c r="G29" s="66" t="str">
        <f>IF(ISERROR(VLOOKUP('U15 by Code'!G29,'U15 by Team'!$A$2:$B$50,2,0))=TRUE,VLOOKUP('U15 by Code'!G29,'U15 by Team'!$F$2:$L$18,7,0),VLOOKUP('U15 by Code'!G29,'U15 by Team'!$A$2:$B$50,2,0))</f>
        <v>Broseley Youth Sports</v>
      </c>
      <c r="H29" s="17">
        <v>5</v>
      </c>
      <c r="I29" s="66" t="s">
        <v>8</v>
      </c>
      <c r="J29" s="17">
        <v>2</v>
      </c>
      <c r="K29" s="66" t="str">
        <f>IF(ISERROR(VLOOKUP('U15 by Code'!I29,'U15 by Team'!$A$2:$B$50,2,0))=TRUE,VLOOKUP('U15 by Code'!I29,'U15 by Team'!$F$2:$L$18,7,0),VLOOKUP('U15 by Code'!I29,'U15 by Team'!$A$2:$B$50,2,0))</f>
        <v>LLANYMYNECH JUNIORS</v>
      </c>
      <c r="L29" s="4" t="str">
        <f t="shared" si="2"/>
        <v>Broseley Youth Sports</v>
      </c>
    </row>
    <row r="30" spans="1:20" x14ac:dyDescent="0.3">
      <c r="A30">
        <v>29</v>
      </c>
      <c r="B30" s="53" t="s">
        <v>128</v>
      </c>
      <c r="C30" t="s">
        <v>63</v>
      </c>
      <c r="D30" t="s">
        <v>6</v>
      </c>
      <c r="E30" s="33">
        <v>43786</v>
      </c>
      <c r="F30" s="65" t="s">
        <v>27</v>
      </c>
      <c r="G30" s="66" t="str">
        <f>IF(ISERROR(VLOOKUP('U15 by Code'!G30,'U15 by Team'!$A$2:$B$50,2,0))=TRUE,VLOOKUP('U15 by Code'!G30,'U15 by Team'!$F$2:$L$18,7,0),VLOOKUP('U15 by Code'!G30,'U15 by Team'!$A$2:$B$50,2,0))</f>
        <v>Sinclair United</v>
      </c>
      <c r="H30" s="17">
        <v>0</v>
      </c>
      <c r="I30" s="66" t="s">
        <v>8</v>
      </c>
      <c r="J30" s="17">
        <v>12</v>
      </c>
      <c r="K30" s="66" t="str">
        <f>IF(ISERROR(VLOOKUP('U15 by Code'!I30,'U15 by Team'!$A$2:$B$50,2,0))=TRUE,VLOOKUP('U15 by Code'!I30,'U15 by Team'!$F$2:$L$18,7,0),VLOOKUP('U15 by Code'!I30,'U15 by Team'!$A$2:$B$50,2,0))</f>
        <v>Lawley Lightmoor Allstars</v>
      </c>
      <c r="L30" s="4" t="str">
        <f t="shared" si="2"/>
        <v>Lawley Lightmoor Allstars</v>
      </c>
    </row>
    <row r="31" spans="1:20" x14ac:dyDescent="0.3">
      <c r="A31">
        <v>30</v>
      </c>
      <c r="B31" s="53" t="s">
        <v>76</v>
      </c>
      <c r="C31" t="s">
        <v>62</v>
      </c>
      <c r="D31" t="s">
        <v>6</v>
      </c>
      <c r="E31" s="33">
        <v>43793</v>
      </c>
      <c r="F31" s="65" t="s">
        <v>28</v>
      </c>
      <c r="G31" s="66" t="str">
        <f>IF(ISERROR(VLOOKUP('U15 by Code'!G31,'U15 by Team'!$A$2:$B$50,2,0))=TRUE,VLOOKUP('U15 by Code'!G31,'U15 by Team'!$F$2:$L$18,7,0),VLOOKUP('U15 by Code'!G31,'U15 by Team'!$A$2:$B$50,2,0))</f>
        <v>OSWESTRY LIONS</v>
      </c>
      <c r="H31" s="17">
        <v>3</v>
      </c>
      <c r="I31" s="66" t="s">
        <v>8</v>
      </c>
      <c r="J31" s="17">
        <v>0</v>
      </c>
      <c r="K31" s="66" t="str">
        <f>IF(ISERROR(VLOOKUP('U15 by Code'!I31,'U15 by Team'!$A$2:$B$50,2,0))=TRUE,VLOOKUP('U15 by Code'!I31,'U15 by Team'!$F$2:$L$18,7,0),VLOOKUP('U15 by Code'!I31,'U15 by Team'!$A$2:$B$50,2,0))</f>
        <v>Wrekin Lions</v>
      </c>
      <c r="L31" s="4" t="str">
        <f t="shared" si="2"/>
        <v>OSWESTRY LIONS</v>
      </c>
    </row>
    <row r="32" spans="1:20" x14ac:dyDescent="0.3">
      <c r="A32">
        <v>31</v>
      </c>
      <c r="B32" s="53" t="s">
        <v>77</v>
      </c>
      <c r="C32" t="s">
        <v>62</v>
      </c>
      <c r="D32" t="s">
        <v>6</v>
      </c>
      <c r="E32" s="33">
        <v>43786</v>
      </c>
      <c r="F32" s="65" t="s">
        <v>29</v>
      </c>
      <c r="G32" s="66" t="str">
        <f>IF(ISERROR(VLOOKUP('U15 by Code'!G32,'U15 by Team'!$A$2:$B$50,2,0))=TRUE,VLOOKUP('U15 by Code'!G32,'U15 by Team'!$F$2:$L$18,7,0),VLOOKUP('U15 by Code'!G32,'U15 by Team'!$A$2:$B$50,2,0))</f>
        <v>MERESIDERS MENACES</v>
      </c>
      <c r="H32" s="17">
        <v>0</v>
      </c>
      <c r="I32" s="66" t="s">
        <v>8</v>
      </c>
      <c r="J32" s="17">
        <v>6</v>
      </c>
      <c r="K32" s="66" t="str">
        <f>IF(ISERROR(VLOOKUP('U15 by Code'!I32,'U15 by Team'!$A$2:$B$50,2,0))=TRUE,VLOOKUP('U15 by Code'!I32,'U15 by Team'!$F$2:$L$18,7,0),VLOOKUP('U15 by Code'!I32,'U15 by Team'!$A$2:$B$50,2,0))</f>
        <v>AFC Bridgnorth Spartans</v>
      </c>
      <c r="L32" s="4" t="str">
        <f t="shared" si="2"/>
        <v>AFC Bridgnorth Spartans</v>
      </c>
    </row>
    <row r="33" spans="1:12" x14ac:dyDescent="0.3">
      <c r="A33">
        <v>32</v>
      </c>
      <c r="B33" s="53" t="s">
        <v>57</v>
      </c>
      <c r="C33" t="s">
        <v>63</v>
      </c>
      <c r="D33" t="s">
        <v>6</v>
      </c>
      <c r="E33" s="33">
        <v>43786</v>
      </c>
      <c r="F33" s="65" t="s">
        <v>30</v>
      </c>
      <c r="G33" s="66" t="str">
        <f>IF(ISERROR(VLOOKUP('U15 by Code'!G33,'U15 by Team'!$A$2:$B$50,2,0))=TRUE,VLOOKUP('U15 by Code'!G33,'U15 by Team'!$F$2:$L$18,7,0),VLOOKUP('U15 by Code'!G33,'U15 by Team'!$A$2:$B$50,2,0))</f>
        <v>Albrighton FC</v>
      </c>
      <c r="H33" s="17">
        <v>6</v>
      </c>
      <c r="I33" s="66" t="s">
        <v>8</v>
      </c>
      <c r="J33" s="17">
        <v>1</v>
      </c>
      <c r="K33" s="66" t="str">
        <f>IF(ISERROR(VLOOKUP('U15 by Code'!I33,'U15 by Team'!$A$2:$B$50,2,0))=TRUE,VLOOKUP('U15 by Code'!I33,'U15 by Team'!$F$2:$L$18,7,0),VLOOKUP('U15 by Code'!I33,'U15 by Team'!$A$2:$B$50,2,0))</f>
        <v>SHREWSBURY JNRS LIONS</v>
      </c>
      <c r="L33" s="4" t="str">
        <f t="shared" si="2"/>
        <v>Albrighton FC</v>
      </c>
    </row>
    <row r="34" spans="1:12" x14ac:dyDescent="0.3">
      <c r="A34">
        <v>33</v>
      </c>
      <c r="B34" s="53" t="s">
        <v>126</v>
      </c>
      <c r="C34" t="s">
        <v>63</v>
      </c>
      <c r="D34" t="s">
        <v>6</v>
      </c>
      <c r="E34" s="33"/>
      <c r="F34" s="65" t="s">
        <v>31</v>
      </c>
      <c r="G34" s="66" t="str">
        <f>IF(ISERROR(VLOOKUP('U15 by Code'!G34,'U15 by Team'!$A$2:$B$50,2,0))=TRUE,VLOOKUP('U15 by Code'!G34,'U15 by Team'!$F$2:$L$18,7,0),VLOOKUP('U15 by Code'!G34,'U15 by Team'!$A$2:$B$50,2,0))</f>
        <v>Wellington Amateurs</v>
      </c>
      <c r="H34" s="17">
        <v>3</v>
      </c>
      <c r="I34" s="66" t="s">
        <v>8</v>
      </c>
      <c r="J34" s="17">
        <v>0</v>
      </c>
      <c r="K34" s="66" t="str">
        <f>IF(ISERROR(VLOOKUP('U15 by Code'!I34,'U15 by Team'!$A$2:$B$50,2,0))=TRUE,VLOOKUP('U15 by Code'!I34,'U15 by Team'!$F$2:$L$18,7,0),VLOOKUP('U15 by Code'!I34,'U15 by Team'!$A$2:$B$50,2,0))</f>
        <v>SAHA SHARKS</v>
      </c>
      <c r="L34" s="4" t="str">
        <f t="shared" si="2"/>
        <v>Wellington Amateurs</v>
      </c>
    </row>
    <row r="35" spans="1:12" x14ac:dyDescent="0.3">
      <c r="B35" s="54"/>
      <c r="E35" s="33">
        <v>43786</v>
      </c>
      <c r="F35" s="65" t="s">
        <v>32</v>
      </c>
      <c r="G35" s="66" t="str">
        <f>IF(ISERROR(VLOOKUP('U15 by Code'!G35,'U15 by Team'!$A$2:$B$50,2,0))=TRUE,VLOOKUP('U15 by Code'!G35,'U15 by Team'!$F$2:$L$18,7,0),VLOOKUP('U15 by Code'!G35,'U15 by Team'!$A$2:$B$50,2,0))</f>
        <v>Nova Athletic</v>
      </c>
      <c r="H35" s="17">
        <v>5</v>
      </c>
      <c r="I35" s="66" t="s">
        <v>8</v>
      </c>
      <c r="J35" s="17">
        <v>4</v>
      </c>
      <c r="K35" s="66" t="str">
        <f>IF(ISERROR(VLOOKUP('U15 by Code'!I35,'U15 by Team'!$A$2:$B$50,2,0))=TRUE,VLOOKUP('U15 by Code'!I35,'U15 by Team'!$F$2:$L$18,7,0),VLOOKUP('U15 by Code'!I35,'U15 by Team'!$A$2:$B$50,2,0))</f>
        <v>Bridgnorth Town Juniors FC</v>
      </c>
      <c r="L35" s="4" t="str">
        <f t="shared" si="2"/>
        <v>Nova Athletic</v>
      </c>
    </row>
    <row r="36" spans="1:12" x14ac:dyDescent="0.3">
      <c r="B36" s="54"/>
      <c r="E36" s="33"/>
      <c r="F36" s="28"/>
      <c r="G36" s="29"/>
      <c r="I36" s="29"/>
      <c r="K36" s="29"/>
    </row>
    <row r="37" spans="1:12" x14ac:dyDescent="0.3">
      <c r="E37" s="33"/>
      <c r="F37" s="70" t="s">
        <v>143</v>
      </c>
      <c r="G37" s="71"/>
      <c r="I37" s="29"/>
      <c r="K37" s="29"/>
    </row>
    <row r="38" spans="1:12" x14ac:dyDescent="0.3">
      <c r="B38" s="54"/>
      <c r="F38" s="65" t="s">
        <v>33</v>
      </c>
      <c r="G38" s="66" t="str">
        <f>VLOOKUP('U15 by Code'!G38,$F$20:$L$35,7,0)</f>
        <v>Admaston Juniors</v>
      </c>
      <c r="H38" s="17">
        <v>7</v>
      </c>
      <c r="I38" s="66" t="s">
        <v>8</v>
      </c>
      <c r="J38" s="17">
        <v>1</v>
      </c>
      <c r="K38" s="66" t="str">
        <f>VLOOKUP('U15 by Code'!I38,$F$20:$L$35,7,0)</f>
        <v>UP &amp; COMERS EAGLES</v>
      </c>
      <c r="L38" s="4" t="str">
        <f t="shared" ref="L38" si="3">IF(OR(H38="",J38=""),F38,IF(H38=J38,F38,IF(H38&gt;J38,G38,K38)))</f>
        <v>Admaston Juniors</v>
      </c>
    </row>
    <row r="39" spans="1:12" x14ac:dyDescent="0.3">
      <c r="B39" s="54"/>
      <c r="F39" s="65" t="s">
        <v>34</v>
      </c>
      <c r="G39" s="66" t="str">
        <f>VLOOKUP('U15 by Code'!G39,$F$20:$L$35,7,0)</f>
        <v>Nova Athletic</v>
      </c>
      <c r="H39" s="17">
        <v>4</v>
      </c>
      <c r="I39" s="66" t="s">
        <v>8</v>
      </c>
      <c r="J39" s="17">
        <v>3</v>
      </c>
      <c r="K39" s="66" t="str">
        <f>VLOOKUP('U15 by Code'!I39,$F$20:$L$35,7,0)</f>
        <v>Broseley Youth Sports</v>
      </c>
      <c r="L39" s="4" t="str">
        <f t="shared" ref="L39:L45" si="4">IF(OR(H39="",J39=""),F39,IF(H39=J39,F39,IF(H39&gt;J39,G39,K39)))</f>
        <v>Nova Athletic</v>
      </c>
    </row>
    <row r="40" spans="1:12" x14ac:dyDescent="0.3">
      <c r="F40" s="65" t="s">
        <v>35</v>
      </c>
      <c r="G40" s="66" t="str">
        <f>VLOOKUP('U15 by Code'!G40,$F$20:$L$35,7,0)</f>
        <v>Ercall Colts</v>
      </c>
      <c r="H40" s="17">
        <v>9</v>
      </c>
      <c r="I40" s="66" t="s">
        <v>8</v>
      </c>
      <c r="J40" s="17">
        <v>0</v>
      </c>
      <c r="K40" s="66" t="str">
        <f>VLOOKUP('U15 by Code'!I40,$F$20:$L$35,7,0)</f>
        <v>Wrockwardine Wood Juniors</v>
      </c>
      <c r="L40" s="4" t="str">
        <f t="shared" si="4"/>
        <v>Ercall Colts</v>
      </c>
    </row>
    <row r="41" spans="1:12" x14ac:dyDescent="0.3">
      <c r="B41" s="54"/>
      <c r="E41" s="33">
        <v>43800</v>
      </c>
      <c r="F41" s="65" t="s">
        <v>36</v>
      </c>
      <c r="G41" s="66" t="str">
        <f>VLOOKUP('U15 by Code'!G41,$F$20:$L$35,7,0)</f>
        <v>Shifnal Harriers</v>
      </c>
      <c r="H41" s="17">
        <v>0</v>
      </c>
      <c r="I41" s="66" t="s">
        <v>8</v>
      </c>
      <c r="J41" s="17">
        <v>3</v>
      </c>
      <c r="K41" s="66" t="str">
        <f>VLOOKUP('U15 by Code'!I41,$F$20:$L$35,7,0)</f>
        <v>Albrighton FC</v>
      </c>
      <c r="L41" s="4" t="str">
        <f t="shared" si="4"/>
        <v>Albrighton FC</v>
      </c>
    </row>
    <row r="42" spans="1:12" x14ac:dyDescent="0.3">
      <c r="B42" s="54"/>
      <c r="E42" s="33">
        <v>43800</v>
      </c>
      <c r="F42" s="65" t="s">
        <v>37</v>
      </c>
      <c r="G42" s="66" t="str">
        <f>VLOOKUP('U15 by Code'!G42,$F$20:$L$35,7,0)</f>
        <v>Sinclair United Lions</v>
      </c>
      <c r="H42" s="17">
        <v>5</v>
      </c>
      <c r="I42" s="66" t="s">
        <v>8</v>
      </c>
      <c r="J42" s="17">
        <v>0</v>
      </c>
      <c r="K42" s="66" t="str">
        <f>VLOOKUP('U15 by Code'!I42,$F$20:$L$35,7,0)</f>
        <v>OSWESTRY LIONS</v>
      </c>
      <c r="L42" s="4" t="str">
        <f t="shared" si="4"/>
        <v>Sinclair United Lions</v>
      </c>
    </row>
    <row r="43" spans="1:12" x14ac:dyDescent="0.3">
      <c r="B43" s="54"/>
      <c r="E43" s="33">
        <v>43800</v>
      </c>
      <c r="F43" s="65" t="s">
        <v>38</v>
      </c>
      <c r="G43" s="66" t="str">
        <f>VLOOKUP('U15 by Code'!G43,$F$20:$L$35,7,0)</f>
        <v>Lawley Lightmoor Allstars</v>
      </c>
      <c r="H43" s="17">
        <v>2</v>
      </c>
      <c r="I43" s="66" t="s">
        <v>8</v>
      </c>
      <c r="J43" s="17">
        <v>5</v>
      </c>
      <c r="K43" s="66" t="str">
        <f>VLOOKUP('U15 by Code'!I43,$F$20:$L$35,7,0)</f>
        <v>NC United</v>
      </c>
      <c r="L43" s="4" t="str">
        <f t="shared" si="4"/>
        <v>NC United</v>
      </c>
    </row>
    <row r="44" spans="1:12" x14ac:dyDescent="0.3">
      <c r="F44" s="65" t="s">
        <v>39</v>
      </c>
      <c r="G44" s="66" t="str">
        <f>VLOOKUP('U15 by Code'!G44,$F$20:$L$35,7,0)</f>
        <v>CHURCH STRETTON MAGPIES</v>
      </c>
      <c r="H44" s="17">
        <v>2</v>
      </c>
      <c r="I44" s="66" t="s">
        <v>8</v>
      </c>
      <c r="J44" s="17">
        <v>4</v>
      </c>
      <c r="K44" s="66" t="str">
        <f>VLOOKUP('U15 by Code'!I44,$F$20:$L$35,7,0)</f>
        <v>Wellington Amateurs</v>
      </c>
      <c r="L44" s="4" t="str">
        <f t="shared" si="4"/>
        <v>Wellington Amateurs</v>
      </c>
    </row>
    <row r="45" spans="1:12" x14ac:dyDescent="0.3">
      <c r="F45" s="65" t="s">
        <v>40</v>
      </c>
      <c r="G45" s="66" t="str">
        <f>VLOOKUP('U15 by Code'!G45,$F$20:$L$35,7,0)</f>
        <v>AFC Bridgnorth Spartans</v>
      </c>
      <c r="H45" s="17">
        <v>1</v>
      </c>
      <c r="I45" s="66" t="s">
        <v>8</v>
      </c>
      <c r="J45" s="17">
        <v>2</v>
      </c>
      <c r="K45" s="66" t="str">
        <f>VLOOKUP('U15 by Code'!I45,$F$20:$L$35,7,0)</f>
        <v>SHREWSBURY JUNIORS</v>
      </c>
      <c r="L45" s="4" t="str">
        <f t="shared" si="4"/>
        <v>SHREWSBURY JUNIORS</v>
      </c>
    </row>
    <row r="47" spans="1:12" x14ac:dyDescent="0.3">
      <c r="B47" s="54"/>
    </row>
    <row r="48" spans="1:12" x14ac:dyDescent="0.3">
      <c r="B48" s="54"/>
    </row>
    <row r="49" spans="2:2" x14ac:dyDescent="0.3">
      <c r="B49" s="54"/>
    </row>
  </sheetData>
  <sheetProtection selectLockedCells="1"/>
  <mergeCells count="6">
    <mergeCell ref="F37:G37"/>
    <mergeCell ref="F1:G1"/>
    <mergeCell ref="N1:O1"/>
    <mergeCell ref="N9:O9"/>
    <mergeCell ref="N16:O16"/>
    <mergeCell ref="F19:G19"/>
  </mergeCells>
  <pageMargins left="0.7" right="0.7" top="0.75" bottom="0.75" header="0.3" footer="0.3"/>
  <pageSetup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tabColor rgb="FF00CC00"/>
  </sheetPr>
  <dimension ref="A1:P50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40.218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14"/>
    <col min="7" max="9" width="9.109375" style="2"/>
    <col min="11" max="12" width="9.109375" style="2"/>
    <col min="13" max="13" width="15.44140625" style="2" customWidth="1"/>
    <col min="14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8" t="s">
        <v>103</v>
      </c>
      <c r="L1" s="8" t="s">
        <v>144</v>
      </c>
    </row>
    <row r="2" spans="1:15" x14ac:dyDescent="0.3">
      <c r="A2">
        <v>1</v>
      </c>
      <c r="B2" s="53" t="s">
        <v>138</v>
      </c>
      <c r="C2" t="s">
        <v>63</v>
      </c>
      <c r="D2" t="s">
        <v>7</v>
      </c>
      <c r="F2" s="14" t="s">
        <v>11</v>
      </c>
      <c r="G2" s="2">
        <v>3</v>
      </c>
      <c r="H2" s="2" t="s">
        <v>8</v>
      </c>
      <c r="I2" s="2">
        <v>12</v>
      </c>
      <c r="K2" s="7"/>
      <c r="L2" s="3" t="s">
        <v>41</v>
      </c>
      <c r="M2" s="23" t="s">
        <v>20</v>
      </c>
      <c r="N2" s="2" t="s">
        <v>8</v>
      </c>
      <c r="O2" s="23" t="s">
        <v>23</v>
      </c>
    </row>
    <row r="3" spans="1:15" x14ac:dyDescent="0.3">
      <c r="A3">
        <v>2</v>
      </c>
      <c r="B3" s="53" t="s">
        <v>120</v>
      </c>
      <c r="C3" t="s">
        <v>63</v>
      </c>
      <c r="D3" t="s">
        <v>7</v>
      </c>
      <c r="F3" s="14" t="s">
        <v>12</v>
      </c>
      <c r="G3" s="2">
        <v>15</v>
      </c>
      <c r="H3" s="2" t="s">
        <v>8</v>
      </c>
      <c r="I3" s="2">
        <v>1</v>
      </c>
      <c r="K3" s="7"/>
      <c r="L3" s="3" t="s">
        <v>42</v>
      </c>
      <c r="M3" s="23" t="s">
        <v>19</v>
      </c>
      <c r="N3" s="2" t="s">
        <v>8</v>
      </c>
      <c r="O3" s="23" t="s">
        <v>18</v>
      </c>
    </row>
    <row r="4" spans="1:15" x14ac:dyDescent="0.3">
      <c r="A4">
        <v>3</v>
      </c>
      <c r="B4" s="53" t="s">
        <v>55</v>
      </c>
      <c r="C4" t="s">
        <v>63</v>
      </c>
      <c r="D4" t="s">
        <v>7</v>
      </c>
      <c r="F4" s="14" t="s">
        <v>13</v>
      </c>
      <c r="G4" s="2">
        <v>2</v>
      </c>
      <c r="H4" s="11" t="s">
        <v>8</v>
      </c>
      <c r="I4" s="2">
        <v>5</v>
      </c>
      <c r="K4" s="7"/>
      <c r="L4" s="3" t="s">
        <v>43</v>
      </c>
      <c r="M4" s="23" t="s">
        <v>17</v>
      </c>
      <c r="N4" s="2" t="s">
        <v>8</v>
      </c>
      <c r="O4" s="23" t="s">
        <v>22</v>
      </c>
    </row>
    <row r="5" spans="1:15" x14ac:dyDescent="0.3">
      <c r="A5">
        <v>4</v>
      </c>
      <c r="B5" s="53" t="s">
        <v>51</v>
      </c>
      <c r="C5" t="s">
        <v>63</v>
      </c>
      <c r="D5" t="s">
        <v>7</v>
      </c>
      <c r="F5" s="14" t="s">
        <v>14</v>
      </c>
      <c r="G5" s="2">
        <v>19</v>
      </c>
      <c r="H5" s="11" t="s">
        <v>8</v>
      </c>
      <c r="I5" s="2">
        <v>8</v>
      </c>
      <c r="K5" s="7"/>
      <c r="L5" s="3" t="s">
        <v>44</v>
      </c>
      <c r="M5" s="23" t="s">
        <v>24</v>
      </c>
      <c r="N5" s="2" t="s">
        <v>8</v>
      </c>
      <c r="O5" s="23" t="s">
        <v>21</v>
      </c>
    </row>
    <row r="6" spans="1:15" x14ac:dyDescent="0.3">
      <c r="A6">
        <v>5</v>
      </c>
      <c r="B6" s="53" t="s">
        <v>140</v>
      </c>
      <c r="C6" t="s">
        <v>63</v>
      </c>
      <c r="D6" t="s">
        <v>7</v>
      </c>
      <c r="H6" s="11"/>
    </row>
    <row r="7" spans="1:15" x14ac:dyDescent="0.3">
      <c r="A7">
        <v>6</v>
      </c>
      <c r="B7" s="53" t="s">
        <v>65</v>
      </c>
      <c r="C7" t="s">
        <v>62</v>
      </c>
      <c r="D7" t="s">
        <v>7</v>
      </c>
      <c r="H7" s="11"/>
      <c r="L7" s="3"/>
    </row>
    <row r="8" spans="1:15" x14ac:dyDescent="0.3">
      <c r="A8">
        <v>7</v>
      </c>
      <c r="B8" s="53" t="s">
        <v>61</v>
      </c>
      <c r="C8" t="s">
        <v>63</v>
      </c>
      <c r="D8" t="s">
        <v>7</v>
      </c>
      <c r="H8" s="11"/>
      <c r="L8" s="3"/>
    </row>
    <row r="9" spans="1:15" x14ac:dyDescent="0.3">
      <c r="A9">
        <v>8</v>
      </c>
      <c r="B9" s="53" t="s">
        <v>60</v>
      </c>
      <c r="C9" t="s">
        <v>63</v>
      </c>
      <c r="D9" t="s">
        <v>7</v>
      </c>
      <c r="H9" s="35"/>
      <c r="L9" s="75" t="s">
        <v>145</v>
      </c>
      <c r="M9" s="76"/>
    </row>
    <row r="10" spans="1:15" x14ac:dyDescent="0.3">
      <c r="A10">
        <v>9</v>
      </c>
      <c r="B10" s="53" t="s">
        <v>83</v>
      </c>
      <c r="C10" t="s">
        <v>62</v>
      </c>
      <c r="D10" t="s">
        <v>7</v>
      </c>
      <c r="H10" s="35"/>
      <c r="L10" s="3" t="s">
        <v>45</v>
      </c>
      <c r="M10" s="25" t="s">
        <v>43</v>
      </c>
      <c r="N10" s="2" t="s">
        <v>8</v>
      </c>
      <c r="O10" s="29" t="s">
        <v>44</v>
      </c>
    </row>
    <row r="11" spans="1:15" x14ac:dyDescent="0.3">
      <c r="A11">
        <v>10</v>
      </c>
      <c r="B11" s="53" t="s">
        <v>139</v>
      </c>
      <c r="C11" t="s">
        <v>63</v>
      </c>
      <c r="D11" t="s">
        <v>7</v>
      </c>
      <c r="H11" s="35"/>
      <c r="L11" s="3" t="s">
        <v>46</v>
      </c>
      <c r="M11" s="25" t="s">
        <v>42</v>
      </c>
      <c r="N11" s="2" t="s">
        <v>8</v>
      </c>
      <c r="O11" s="30" t="s">
        <v>41</v>
      </c>
    </row>
    <row r="12" spans="1:15" x14ac:dyDescent="0.3">
      <c r="A12">
        <v>11</v>
      </c>
      <c r="B12" s="53" t="s">
        <v>81</v>
      </c>
      <c r="C12" t="s">
        <v>62</v>
      </c>
      <c r="D12" t="s">
        <v>7</v>
      </c>
      <c r="G12" s="7"/>
      <c r="H12" s="35"/>
    </row>
    <row r="13" spans="1:15" x14ac:dyDescent="0.3">
      <c r="A13">
        <v>12</v>
      </c>
      <c r="B13" s="53" t="s">
        <v>82</v>
      </c>
      <c r="C13" t="s">
        <v>62</v>
      </c>
      <c r="D13" t="s">
        <v>7</v>
      </c>
      <c r="H13" s="35"/>
      <c r="L13" s="3"/>
    </row>
    <row r="14" spans="1:15" x14ac:dyDescent="0.3">
      <c r="A14">
        <v>13</v>
      </c>
      <c r="B14" s="53" t="s">
        <v>74</v>
      </c>
      <c r="C14" t="s">
        <v>62</v>
      </c>
      <c r="D14" t="s">
        <v>7</v>
      </c>
      <c r="H14" s="35"/>
    </row>
    <row r="15" spans="1:15" x14ac:dyDescent="0.3">
      <c r="A15">
        <v>14</v>
      </c>
      <c r="B15" s="53" t="s">
        <v>137</v>
      </c>
      <c r="C15" t="s">
        <v>62</v>
      </c>
      <c r="D15" t="s">
        <v>7</v>
      </c>
      <c r="G15" s="35"/>
      <c r="H15" s="35"/>
      <c r="L15" s="70" t="s">
        <v>49</v>
      </c>
      <c r="M15" s="71"/>
    </row>
    <row r="16" spans="1:15" x14ac:dyDescent="0.3">
      <c r="A16">
        <v>15</v>
      </c>
      <c r="B16" s="53" t="s">
        <v>69</v>
      </c>
      <c r="C16" t="s">
        <v>62</v>
      </c>
      <c r="D16" t="s">
        <v>7</v>
      </c>
      <c r="F16" s="10"/>
      <c r="G16" s="23"/>
      <c r="I16" s="23"/>
      <c r="L16" s="3" t="s">
        <v>47</v>
      </c>
      <c r="M16" s="9" t="s">
        <v>45</v>
      </c>
      <c r="N16" s="2" t="s">
        <v>8</v>
      </c>
      <c r="O16" s="9" t="s">
        <v>46</v>
      </c>
    </row>
    <row r="17" spans="1:9" x14ac:dyDescent="0.3">
      <c r="A17">
        <v>16</v>
      </c>
      <c r="B17" s="53" t="s">
        <v>128</v>
      </c>
      <c r="C17" t="s">
        <v>63</v>
      </c>
      <c r="D17" t="s">
        <v>7</v>
      </c>
      <c r="F17" s="38" t="s">
        <v>142</v>
      </c>
      <c r="G17" s="39"/>
      <c r="H17" s="35"/>
      <c r="I17" s="23"/>
    </row>
    <row r="18" spans="1:9" x14ac:dyDescent="0.3">
      <c r="A18">
        <v>17</v>
      </c>
      <c r="B18" s="53" t="s">
        <v>77</v>
      </c>
      <c r="C18" t="s">
        <v>62</v>
      </c>
      <c r="D18" t="s">
        <v>7</v>
      </c>
      <c r="F18" s="34" t="s">
        <v>17</v>
      </c>
      <c r="G18" s="35">
        <v>6</v>
      </c>
      <c r="H18" s="35" t="s">
        <v>8</v>
      </c>
      <c r="I18" s="23">
        <v>7</v>
      </c>
    </row>
    <row r="19" spans="1:9" x14ac:dyDescent="0.3">
      <c r="A19">
        <v>18</v>
      </c>
      <c r="B19" s="53" t="s">
        <v>57</v>
      </c>
      <c r="C19" t="s">
        <v>63</v>
      </c>
      <c r="D19" t="s">
        <v>7</v>
      </c>
      <c r="F19" s="34" t="s">
        <v>18</v>
      </c>
      <c r="G19" s="35">
        <v>4</v>
      </c>
      <c r="H19" s="35" t="s">
        <v>8</v>
      </c>
      <c r="I19" s="23" t="s">
        <v>13</v>
      </c>
    </row>
    <row r="20" spans="1:9" x14ac:dyDescent="0.3">
      <c r="A20">
        <v>19</v>
      </c>
      <c r="B20" s="53" t="s">
        <v>52</v>
      </c>
      <c r="C20" t="s">
        <v>63</v>
      </c>
      <c r="D20" t="s">
        <v>7</v>
      </c>
      <c r="F20" s="34" t="s">
        <v>19</v>
      </c>
      <c r="G20" s="35">
        <v>10</v>
      </c>
      <c r="H20" s="35" t="s">
        <v>8</v>
      </c>
      <c r="I20" s="12">
        <v>13</v>
      </c>
    </row>
    <row r="21" spans="1:9" x14ac:dyDescent="0.3">
      <c r="A21">
        <v>20</v>
      </c>
      <c r="B21" s="53" t="s">
        <v>126</v>
      </c>
      <c r="C21" t="s">
        <v>63</v>
      </c>
      <c r="D21" t="s">
        <v>7</v>
      </c>
      <c r="F21" s="34" t="s">
        <v>20</v>
      </c>
      <c r="G21" s="35">
        <v>17</v>
      </c>
      <c r="H21" s="35" t="s">
        <v>8</v>
      </c>
      <c r="I21" s="23">
        <v>16</v>
      </c>
    </row>
    <row r="22" spans="1:9" x14ac:dyDescent="0.3">
      <c r="B22" s="50"/>
      <c r="F22" s="34" t="s">
        <v>21</v>
      </c>
      <c r="G22" s="35">
        <v>11</v>
      </c>
      <c r="H22" s="35" t="s">
        <v>8</v>
      </c>
      <c r="I22" s="23" t="s">
        <v>11</v>
      </c>
    </row>
    <row r="23" spans="1:9" x14ac:dyDescent="0.3">
      <c r="F23" s="34" t="s">
        <v>23</v>
      </c>
      <c r="G23" s="35" t="s">
        <v>12</v>
      </c>
      <c r="H23" s="35" t="s">
        <v>8</v>
      </c>
      <c r="I23" s="23">
        <v>20</v>
      </c>
    </row>
    <row r="24" spans="1:9" x14ac:dyDescent="0.3">
      <c r="F24" s="34" t="s">
        <v>22</v>
      </c>
      <c r="G24" s="35">
        <v>9</v>
      </c>
      <c r="H24" s="35" t="s">
        <v>8</v>
      </c>
      <c r="I24" s="2" t="s">
        <v>14</v>
      </c>
    </row>
    <row r="25" spans="1:9" x14ac:dyDescent="0.3">
      <c r="B25" s="50"/>
      <c r="F25" s="34" t="s">
        <v>24</v>
      </c>
      <c r="G25" s="35">
        <v>18</v>
      </c>
      <c r="H25" s="35" t="s">
        <v>8</v>
      </c>
      <c r="I25" s="2">
        <v>14</v>
      </c>
    </row>
    <row r="26" spans="1:9" x14ac:dyDescent="0.3">
      <c r="B26" s="6"/>
    </row>
    <row r="27" spans="1:9" x14ac:dyDescent="0.3">
      <c r="F27" s="13"/>
    </row>
    <row r="28" spans="1:9" x14ac:dyDescent="0.3">
      <c r="G28" s="7"/>
      <c r="I28" s="7"/>
    </row>
    <row r="29" spans="1:9" x14ac:dyDescent="0.3">
      <c r="B29" s="6"/>
      <c r="G29" s="7"/>
      <c r="I29" s="7"/>
    </row>
    <row r="30" spans="1:9" x14ac:dyDescent="0.3">
      <c r="B30" s="6"/>
      <c r="G30" s="7"/>
      <c r="I30" s="7"/>
    </row>
    <row r="31" spans="1:9" x14ac:dyDescent="0.3">
      <c r="G31" s="7"/>
      <c r="I31" s="7"/>
    </row>
    <row r="32" spans="1:9" x14ac:dyDescent="0.3">
      <c r="G32" s="7"/>
      <c r="I32" s="7"/>
    </row>
    <row r="33" spans="2:9" x14ac:dyDescent="0.3">
      <c r="G33" s="7"/>
      <c r="I33" s="7"/>
    </row>
    <row r="34" spans="2:9" x14ac:dyDescent="0.3">
      <c r="G34" s="7"/>
      <c r="I34" s="7"/>
    </row>
    <row r="35" spans="2:9" x14ac:dyDescent="0.3">
      <c r="B35" s="6"/>
      <c r="G35" s="7"/>
      <c r="I35" s="7"/>
    </row>
    <row r="37" spans="2:9" x14ac:dyDescent="0.3">
      <c r="B37" s="6"/>
    </row>
    <row r="38" spans="2:9" x14ac:dyDescent="0.3">
      <c r="B38" s="6"/>
    </row>
    <row r="40" spans="2:9" x14ac:dyDescent="0.3">
      <c r="B40" s="6"/>
    </row>
    <row r="41" spans="2:9" x14ac:dyDescent="0.3">
      <c r="B41" s="6"/>
    </row>
    <row r="42" spans="2:9" x14ac:dyDescent="0.3">
      <c r="B42" s="6"/>
    </row>
    <row r="44" spans="2:9" x14ac:dyDescent="0.3">
      <c r="B44" s="6"/>
    </row>
    <row r="45" spans="2:9" x14ac:dyDescent="0.3">
      <c r="B45" s="6"/>
    </row>
    <row r="49" spans="2:2" x14ac:dyDescent="0.3">
      <c r="B49" s="6"/>
    </row>
    <row r="50" spans="2:2" x14ac:dyDescent="0.3">
      <c r="B50" s="6"/>
    </row>
  </sheetData>
  <sheetProtection selectLockedCells="1"/>
  <sortState xmlns:xlrd2="http://schemas.microsoft.com/office/spreadsheetml/2017/richdata2" ref="B2:D21">
    <sortCondition ref="B2:B21"/>
  </sortState>
  <mergeCells count="2">
    <mergeCell ref="L15:M15"/>
    <mergeCell ref="L9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tabColor rgb="FFFFC000"/>
  </sheetPr>
  <dimension ref="A1:T48"/>
  <sheetViews>
    <sheetView tabSelected="1" topLeftCell="H1" zoomScale="80" zoomScaleNormal="80" workbookViewId="0">
      <selection activeCell="W12" sqref="W12"/>
    </sheetView>
  </sheetViews>
  <sheetFormatPr defaultRowHeight="14.4" x14ac:dyDescent="0.3"/>
  <cols>
    <col min="1" max="1" width="5.88671875" bestFit="1" customWidth="1"/>
    <col min="2" max="2" width="29" style="53" bestFit="1" customWidth="1"/>
    <col min="3" max="3" width="22.44140625" style="53" bestFit="1" customWidth="1"/>
    <col min="4" max="4" width="10.44140625" bestFit="1" customWidth="1"/>
    <col min="5" max="5" width="13" style="53" customWidth="1"/>
    <col min="6" max="6" width="9.109375" style="3"/>
    <col min="7" max="7" width="31.109375" style="2" bestFit="1" customWidth="1"/>
    <col min="8" max="8" width="5.6640625" style="17" customWidth="1"/>
    <col min="9" max="9" width="9.109375" style="2"/>
    <col min="10" max="10" width="5.6640625" style="17" customWidth="1"/>
    <col min="11" max="11" width="28.88671875" style="2" bestFit="1" customWidth="1"/>
    <col min="12" max="12" width="31.5546875" style="4" bestFit="1" customWidth="1"/>
    <col min="13" max="13" width="11.5546875" style="62" bestFit="1" customWidth="1"/>
    <col min="14" max="14" width="9.109375" style="2"/>
    <col min="15" max="15" width="31.109375" style="2" bestFit="1" customWidth="1"/>
    <col min="16" max="16" width="5.6640625" style="17" customWidth="1"/>
    <col min="17" max="17" width="9.109375" style="2"/>
    <col min="18" max="18" width="5.6640625" style="17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52" t="s">
        <v>1</v>
      </c>
      <c r="C1" s="52" t="s">
        <v>2</v>
      </c>
      <c r="D1" s="1" t="s">
        <v>3</v>
      </c>
      <c r="F1" s="70" t="s">
        <v>103</v>
      </c>
      <c r="G1" s="71"/>
      <c r="H1" s="16" t="s">
        <v>10</v>
      </c>
      <c r="J1" s="16" t="s">
        <v>9</v>
      </c>
      <c r="L1" s="4" t="s">
        <v>48</v>
      </c>
      <c r="N1" s="70" t="s">
        <v>144</v>
      </c>
      <c r="O1" s="71"/>
      <c r="P1" s="16" t="s">
        <v>10</v>
      </c>
      <c r="R1" s="16" t="s">
        <v>9</v>
      </c>
      <c r="T1" s="4" t="s">
        <v>48</v>
      </c>
    </row>
    <row r="2" spans="1:20" x14ac:dyDescent="0.3">
      <c r="A2">
        <v>1</v>
      </c>
      <c r="B2" s="53" t="s">
        <v>138</v>
      </c>
      <c r="C2" t="s">
        <v>63</v>
      </c>
      <c r="D2" t="s">
        <v>7</v>
      </c>
      <c r="F2" s="3" t="s">
        <v>11</v>
      </c>
      <c r="G2" s="2" t="str">
        <f>IF(ISERROR(VLOOKUP('U16 by Code'!G2,'U16 by Team'!$A$2:$B$50,2,0))=TRUE,'U16 by Code'!G2,VLOOKUP('U16 by Code'!G2,'U16 by Team'!$A$2:$B$50,2,0))</f>
        <v>Ercall Aces</v>
      </c>
      <c r="H2" s="17">
        <v>4</v>
      </c>
      <c r="I2" s="2" t="s">
        <v>8</v>
      </c>
      <c r="J2" s="17">
        <v>3</v>
      </c>
      <c r="K2" s="31" t="str">
        <f>IF(ISERROR(VLOOKUP('U16 by Code'!I2,'U16 by Team'!$A$2:$B$50,2,0))=TRUE,'U16 by Code'!I2,VLOOKUP('U16 by Code'!I2,'U16 by Team'!$A$2:$B$50,2,0))</f>
        <v>SAHA TIGERS</v>
      </c>
      <c r="L2" s="4" t="str">
        <f>IF(OR(H2="",J2=""),F2,IF(H2=J2,F2,IF(H2&gt;J2,G2,K2)))</f>
        <v>Ercall Aces</v>
      </c>
      <c r="M2" s="64"/>
      <c r="N2" s="3" t="s">
        <v>41</v>
      </c>
      <c r="O2" s="2" t="str">
        <f>VLOOKUP('U16 by Code'!M2,'U16 by Team'!$F$18:$L$25,7,0)</f>
        <v>Wellington Amateurs</v>
      </c>
      <c r="P2" s="17">
        <v>0</v>
      </c>
      <c r="Q2" s="44" t="s">
        <v>8</v>
      </c>
      <c r="R2" s="17">
        <v>6</v>
      </c>
      <c r="S2" s="2" t="str">
        <f>VLOOKUP('U16 by Code'!O2,'U16 by Team'!$F$18:$L$25,7,0)</f>
        <v>Albrighton</v>
      </c>
      <c r="T2" s="4" t="str">
        <f>IF(OR(P2="",R2=""),N2,IF(P2=R2,N2,IF(P2&gt;R2,O2,S2)))</f>
        <v>Albrighton</v>
      </c>
    </row>
    <row r="3" spans="1:20" x14ac:dyDescent="0.3">
      <c r="A3">
        <v>2</v>
      </c>
      <c r="B3" s="53" t="s">
        <v>120</v>
      </c>
      <c r="C3" t="s">
        <v>63</v>
      </c>
      <c r="D3" t="s">
        <v>7</v>
      </c>
      <c r="F3" s="3" t="s">
        <v>12</v>
      </c>
      <c r="G3" s="66" t="str">
        <f>IF(ISERROR(VLOOKUP('U16 by Code'!G3,'U16 by Team'!$A$2:$B$50,2,0))=TRUE,'U16 by Code'!G3,VLOOKUP('U16 by Code'!G3,'U16 by Team'!$A$2:$B$50,2,0))</f>
        <v>SHREWSBURY JUNIORS</v>
      </c>
      <c r="H3" s="17">
        <v>1</v>
      </c>
      <c r="I3" s="44" t="s">
        <v>8</v>
      </c>
      <c r="J3" s="17">
        <v>7</v>
      </c>
      <c r="K3" s="31" t="str">
        <f>IF(ISERROR(VLOOKUP('U16 by Code'!I3,'U16 by Team'!$A$2:$B$50,2,0))=TRUE,'U16 by Code'!I3,VLOOKUP('U16 by Code'!I3,'U16 by Team'!$A$2:$B$50,2,0))</f>
        <v>Albrighton</v>
      </c>
      <c r="L3" s="4" t="str">
        <f t="shared" ref="L3:L5" si="0">IF(OR(H3="",J3=""),F3,IF(H3=J3,F3,IF(H3&gt;J3,G3,K3)))</f>
        <v>Albrighton</v>
      </c>
      <c r="M3" s="64"/>
      <c r="N3" s="3" t="s">
        <v>42</v>
      </c>
      <c r="O3" s="35" t="str">
        <f>VLOOKUP('U16 by Code'!M3,'U16 by Team'!$F$18:$L$25,7,0)</f>
        <v>Randlay Colts Juniors Blue</v>
      </c>
      <c r="P3" s="17">
        <v>3</v>
      </c>
      <c r="Q3" s="44" t="s">
        <v>8</v>
      </c>
      <c r="R3" s="17">
        <v>2</v>
      </c>
      <c r="S3" s="35" t="str">
        <f>VLOOKUP('U16 by Code'!O3,'U16 by Team'!$F$18:$L$25,7,0)</f>
        <v>Lawley Lightmoor Galaxy</v>
      </c>
      <c r="T3" s="4" t="str">
        <f>IF(OR(P3="",R3=""),N3,IF(P3=R3,N3,IF(P3&gt;R3,O3,S3)))</f>
        <v>Randlay Colts Juniors Blue</v>
      </c>
    </row>
    <row r="4" spans="1:20" x14ac:dyDescent="0.3">
      <c r="A4">
        <v>3</v>
      </c>
      <c r="B4" s="53" t="s">
        <v>55</v>
      </c>
      <c r="C4" t="s">
        <v>63</v>
      </c>
      <c r="D4" t="s">
        <v>7</v>
      </c>
      <c r="F4" s="14" t="s">
        <v>13</v>
      </c>
      <c r="G4" s="66" t="str">
        <f>IF(ISERROR(VLOOKUP('U16 by Code'!G4,'U16 by Team'!$A$2:$B$50,2,0))=TRUE,'U16 by Code'!G4,VLOOKUP('U16 by Code'!G4,'U16 by Team'!$A$2:$B$50,2,0))</f>
        <v>Bridgnorth Town Juniors</v>
      </c>
      <c r="H4" s="17">
        <v>8</v>
      </c>
      <c r="I4" s="44" t="s">
        <v>8</v>
      </c>
      <c r="J4" s="17">
        <v>4</v>
      </c>
      <c r="K4" s="31" t="str">
        <f>IF(ISERROR(VLOOKUP('U16 by Code'!I4,'U16 by Team'!$A$2:$B$50,2,0))=TRUE,'U16 by Code'!I4,VLOOKUP('U16 by Code'!I4,'U16 by Team'!$A$2:$B$50,2,0))</f>
        <v>Madeley Sports</v>
      </c>
      <c r="L4" s="4" t="str">
        <f t="shared" si="0"/>
        <v>Bridgnorth Town Juniors</v>
      </c>
      <c r="M4" s="64"/>
      <c r="N4" s="3" t="s">
        <v>43</v>
      </c>
      <c r="O4" s="35" t="str">
        <f>VLOOKUP('U16 by Code'!M4,'U16 by Team'!$F$18:$L$25,7,0)</f>
        <v>MERESIDERS MANIACS</v>
      </c>
      <c r="P4" s="17">
        <v>3</v>
      </c>
      <c r="Q4" s="44" t="s">
        <v>8</v>
      </c>
      <c r="R4" s="17">
        <v>1</v>
      </c>
      <c r="S4" s="35" t="str">
        <f>VLOOKUP('U16 by Code'!O4,'U16 by Team'!$F$18:$L$25,7,0)</f>
        <v>OSWESTRY</v>
      </c>
      <c r="T4" s="4" t="str">
        <f>IF(OR(P4="",R4=""),N4,IF(P4=R4,N4,IF(P4&gt;R4,O4,S4)))</f>
        <v>MERESIDERS MANIACS</v>
      </c>
    </row>
    <row r="5" spans="1:20" x14ac:dyDescent="0.3">
      <c r="A5">
        <v>4</v>
      </c>
      <c r="B5" s="53" t="s">
        <v>51</v>
      </c>
      <c r="C5" t="s">
        <v>63</v>
      </c>
      <c r="D5" t="s">
        <v>7</v>
      </c>
      <c r="E5" s="33">
        <v>43772</v>
      </c>
      <c r="F5" s="14" t="s">
        <v>14</v>
      </c>
      <c r="G5" s="66" t="str">
        <f>IF(ISERROR(VLOOKUP('U16 by Code'!G5,'U16 by Team'!$A$2:$B$50,2,0))=TRUE,'U16 by Code'!G5,VLOOKUP('U16 by Code'!G5,'U16 by Team'!$A$2:$B$50,2,0))</f>
        <v>Wrekin Panthers</v>
      </c>
      <c r="H5" s="17">
        <v>4</v>
      </c>
      <c r="I5" s="44" t="s">
        <v>8</v>
      </c>
      <c r="J5" s="17">
        <v>3</v>
      </c>
      <c r="K5" s="31" t="str">
        <f>IF(ISERROR(VLOOKUP('U16 by Code'!I5,'U16 by Team'!$A$2:$B$50,2,0))=TRUE,'U16 by Code'!I5,VLOOKUP('U16 by Code'!I5,'U16 by Team'!$A$2:$B$50,2,0))</f>
        <v>Nova United Green</v>
      </c>
      <c r="L5" s="4" t="str">
        <f t="shared" si="0"/>
        <v>Wrekin Panthers</v>
      </c>
      <c r="M5" s="64"/>
      <c r="N5" s="3" t="s">
        <v>44</v>
      </c>
      <c r="O5" s="35" t="str">
        <f>VLOOKUP('U16 by Code'!M5,'U16 by Team'!$F$18:$L$25,7,0)</f>
        <v>SHREWSBURY JNRS COLTS</v>
      </c>
      <c r="P5" s="17">
        <v>1</v>
      </c>
      <c r="Q5" s="44" t="s">
        <v>8</v>
      </c>
      <c r="R5" s="17">
        <v>3</v>
      </c>
      <c r="S5" s="35" t="str">
        <f>VLOOKUP('U16 by Code'!O5,'U16 by Team'!$F$18:$L$25,7,0)</f>
        <v>Ercall Aces</v>
      </c>
      <c r="T5" s="4" t="str">
        <f>IF(OR(P5="",R5=""),N5,IF(P5=R5,N5,IF(P5&gt;R5,O5,S5)))</f>
        <v>Ercall Aces</v>
      </c>
    </row>
    <row r="6" spans="1:20" x14ac:dyDescent="0.3">
      <c r="A6">
        <v>5</v>
      </c>
      <c r="B6" s="53" t="s">
        <v>140</v>
      </c>
      <c r="C6" t="s">
        <v>63</v>
      </c>
      <c r="D6" t="s">
        <v>7</v>
      </c>
      <c r="F6" s="14"/>
      <c r="G6" s="35"/>
      <c r="I6" s="44"/>
      <c r="K6" s="31"/>
    </row>
    <row r="7" spans="1:20" x14ac:dyDescent="0.3">
      <c r="A7">
        <v>6</v>
      </c>
      <c r="B7" s="53" t="s">
        <v>65</v>
      </c>
      <c r="C7" t="s">
        <v>62</v>
      </c>
      <c r="D7" t="s">
        <v>7</v>
      </c>
      <c r="F7" s="14"/>
      <c r="G7" s="35"/>
      <c r="H7" s="32"/>
      <c r="I7" s="11"/>
      <c r="J7" s="32"/>
      <c r="K7" s="31"/>
      <c r="N7" s="3"/>
      <c r="T7" s="4"/>
    </row>
    <row r="8" spans="1:20" x14ac:dyDescent="0.3">
      <c r="A8">
        <v>7</v>
      </c>
      <c r="B8" s="53" t="s">
        <v>61</v>
      </c>
      <c r="C8" t="s">
        <v>63</v>
      </c>
      <c r="D8" t="s">
        <v>7</v>
      </c>
      <c r="F8" s="14"/>
      <c r="G8" s="35"/>
      <c r="K8" s="31"/>
      <c r="N8" s="3"/>
      <c r="T8" s="4"/>
    </row>
    <row r="9" spans="1:20" x14ac:dyDescent="0.3">
      <c r="A9">
        <v>8</v>
      </c>
      <c r="B9" s="53" t="s">
        <v>60</v>
      </c>
      <c r="C9" t="s">
        <v>63</v>
      </c>
      <c r="D9" t="s">
        <v>7</v>
      </c>
      <c r="F9" s="14"/>
      <c r="G9" s="35"/>
      <c r="I9" s="35"/>
      <c r="K9" s="31"/>
      <c r="N9" s="70" t="s">
        <v>145</v>
      </c>
      <c r="O9" s="71"/>
      <c r="P9" s="16" t="s">
        <v>10</v>
      </c>
      <c r="R9" s="16" t="s">
        <v>9</v>
      </c>
    </row>
    <row r="10" spans="1:20" x14ac:dyDescent="0.3">
      <c r="A10">
        <v>9</v>
      </c>
      <c r="B10" s="53" t="s">
        <v>83</v>
      </c>
      <c r="C10" t="s">
        <v>62</v>
      </c>
      <c r="D10" t="s">
        <v>7</v>
      </c>
      <c r="F10" s="14"/>
      <c r="G10" s="35"/>
      <c r="I10" s="35"/>
      <c r="K10" s="31"/>
      <c r="N10" s="3" t="s">
        <v>45</v>
      </c>
      <c r="O10" s="2" t="str">
        <f>VLOOKUP('U16 by Code'!M10,'U16 by Team'!$N$2:$T$5,7,0)</f>
        <v>MERESIDERS MANIACS</v>
      </c>
      <c r="P10" s="17">
        <v>1</v>
      </c>
      <c r="Q10" s="44" t="s">
        <v>8</v>
      </c>
      <c r="R10" s="17">
        <v>9</v>
      </c>
      <c r="S10" s="2" t="str">
        <f>VLOOKUP('U16 by Code'!O10,'U16 by Team'!$N$2:$T$5,7,0)</f>
        <v>Ercall Aces</v>
      </c>
      <c r="T10" s="4" t="str">
        <f>IF(OR(P10="",R10=""),N10,IF(P10=R10,N10,IF(P10&gt;R10,O10,S10)))</f>
        <v>Ercall Aces</v>
      </c>
    </row>
    <row r="11" spans="1:20" x14ac:dyDescent="0.3">
      <c r="A11">
        <v>10</v>
      </c>
      <c r="B11" s="53" t="s">
        <v>139</v>
      </c>
      <c r="C11" t="s">
        <v>63</v>
      </c>
      <c r="D11" t="s">
        <v>7</v>
      </c>
      <c r="F11" s="14"/>
      <c r="G11" s="35"/>
      <c r="I11" s="35"/>
      <c r="K11" s="31"/>
      <c r="M11" s="68">
        <v>43905</v>
      </c>
      <c r="N11" s="3" t="s">
        <v>46</v>
      </c>
      <c r="O11" s="2" t="str">
        <f>VLOOKUP('U16 by Code'!M11,'U16 by Team'!$N$2:$T$5,7,0)</f>
        <v>Randlay Colts Juniors Blue</v>
      </c>
      <c r="Q11" s="44" t="s">
        <v>8</v>
      </c>
      <c r="S11" s="2" t="str">
        <f>VLOOKUP('U16 by Code'!O11,'U16 by Team'!$N$2:$T$5,7,0)</f>
        <v>Albrighton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s="53" t="s">
        <v>81</v>
      </c>
      <c r="C12" t="s">
        <v>62</v>
      </c>
      <c r="D12" t="s">
        <v>7</v>
      </c>
      <c r="F12" s="14"/>
      <c r="G12" s="35"/>
      <c r="I12" s="35"/>
      <c r="K12" s="31"/>
    </row>
    <row r="13" spans="1:20" x14ac:dyDescent="0.3">
      <c r="A13">
        <v>12</v>
      </c>
      <c r="B13" s="53" t="s">
        <v>82</v>
      </c>
      <c r="C13" t="s">
        <v>62</v>
      </c>
      <c r="D13" t="s">
        <v>7</v>
      </c>
      <c r="F13" s="14"/>
      <c r="G13" s="35"/>
      <c r="I13" s="35"/>
      <c r="K13" s="31"/>
      <c r="N13" s="3"/>
      <c r="T13" s="4"/>
    </row>
    <row r="14" spans="1:20" x14ac:dyDescent="0.3">
      <c r="A14">
        <v>13</v>
      </c>
      <c r="B14" s="53" t="s">
        <v>74</v>
      </c>
      <c r="C14" t="s">
        <v>62</v>
      </c>
      <c r="D14" t="s">
        <v>7</v>
      </c>
      <c r="F14" s="14"/>
      <c r="G14" s="35"/>
      <c r="I14" s="35"/>
      <c r="K14" s="31"/>
    </row>
    <row r="15" spans="1:20" x14ac:dyDescent="0.3">
      <c r="A15">
        <v>14</v>
      </c>
      <c r="B15" s="53" t="s">
        <v>137</v>
      </c>
      <c r="C15" t="s">
        <v>62</v>
      </c>
      <c r="D15" t="s">
        <v>7</v>
      </c>
      <c r="F15" s="14"/>
      <c r="G15" s="35"/>
      <c r="I15" s="35"/>
      <c r="K15" s="31"/>
      <c r="N15" s="70" t="s">
        <v>148</v>
      </c>
      <c r="O15" s="71"/>
      <c r="P15" s="16" t="s">
        <v>10</v>
      </c>
      <c r="R15" s="16" t="s">
        <v>9</v>
      </c>
      <c r="S15" s="47" t="s">
        <v>86</v>
      </c>
    </row>
    <row r="16" spans="1:20" x14ac:dyDescent="0.3">
      <c r="A16">
        <v>15</v>
      </c>
      <c r="B16" s="53" t="s">
        <v>69</v>
      </c>
      <c r="C16" t="s">
        <v>62</v>
      </c>
      <c r="D16" t="s">
        <v>7</v>
      </c>
      <c r="E16" s="55"/>
      <c r="F16" s="10"/>
      <c r="N16" s="3" t="s">
        <v>47</v>
      </c>
      <c r="O16" s="2" t="s">
        <v>55</v>
      </c>
      <c r="Q16" s="2" t="s">
        <v>8</v>
      </c>
      <c r="T16" s="4" t="str">
        <f>IF(OR(P16="",R16=""),N16,IF(P16=R16,N16,IF(P16&gt;R16,O16,S16)))</f>
        <v>FINAL</v>
      </c>
    </row>
    <row r="17" spans="1:12" x14ac:dyDescent="0.3">
      <c r="A17">
        <v>16</v>
      </c>
      <c r="B17" s="53" t="s">
        <v>128</v>
      </c>
      <c r="C17" t="s">
        <v>63</v>
      </c>
      <c r="D17" t="s">
        <v>7</v>
      </c>
      <c r="F17" s="70" t="s">
        <v>142</v>
      </c>
      <c r="G17" s="71"/>
      <c r="H17" s="16" t="s">
        <v>10</v>
      </c>
      <c r="I17" s="49"/>
      <c r="J17" s="16" t="s">
        <v>9</v>
      </c>
      <c r="K17" s="35"/>
    </row>
    <row r="18" spans="1:12" x14ac:dyDescent="0.3">
      <c r="A18">
        <v>17</v>
      </c>
      <c r="B18" s="53" t="s">
        <v>77</v>
      </c>
      <c r="C18" t="s">
        <v>62</v>
      </c>
      <c r="D18" t="s">
        <v>7</v>
      </c>
      <c r="E18" s="33">
        <v>43786</v>
      </c>
      <c r="F18" s="34" t="s">
        <v>17</v>
      </c>
      <c r="G18" s="35" t="str">
        <f>IF(ISERROR(VLOOKUP('U16 by Code'!G18,'U16 by Team'!$A$2:$B$31,2,0))=TRUE,VLOOKUP('U16 by Code'!G18,'U16 by Team'!$F$2:$L$15,7,0),VLOOKUP('U16 by Code'!G18,'U16 by Team'!$A$2:$B$31,2,0))</f>
        <v>MERESIDERS MANIACS</v>
      </c>
      <c r="H18" s="17">
        <v>3</v>
      </c>
      <c r="I18" s="44" t="s">
        <v>8</v>
      </c>
      <c r="J18" s="17">
        <v>1</v>
      </c>
      <c r="K18" s="35" t="str">
        <f>IF(ISERROR(VLOOKUP('U16 by Code'!I18,'U16 by Team'!$A$2:$B$31,2,0))=TRUE,VLOOKUP('U16 by Code'!I18,'U16 by Team'!$F$2:$L$15,7,0),VLOOKUP('U16 by Code'!I18,'U16 by Team'!$A$2:$B$31,2,0))</f>
        <v>Nova United Black</v>
      </c>
      <c r="L18" s="4" t="str">
        <f t="shared" ref="L18:L25" si="1">IF(OR(H18="",J18=""),F18,IF(H18=J18,F18,IF(H18&gt;J18,G18,K18)))</f>
        <v>MERESIDERS MANIACS</v>
      </c>
    </row>
    <row r="19" spans="1:12" x14ac:dyDescent="0.3">
      <c r="A19">
        <v>18</v>
      </c>
      <c r="B19" s="53" t="s">
        <v>57</v>
      </c>
      <c r="C19" t="s">
        <v>63</v>
      </c>
      <c r="D19" t="s">
        <v>7</v>
      </c>
      <c r="E19" s="33">
        <v>43800</v>
      </c>
      <c r="F19" s="34" t="s">
        <v>18</v>
      </c>
      <c r="G19" s="35" t="str">
        <f>IF(ISERROR(VLOOKUP('U16 by Code'!G19,'U16 by Team'!$A$2:$B$31,2,0))=TRUE,VLOOKUP('U16 by Code'!G19,'U16 by Team'!$F$2:$L$15,7,0),VLOOKUP('U16 by Code'!G19,'U16 by Team'!$A$2:$B$31,2,0))</f>
        <v>Lawley Lightmoor Galaxy</v>
      </c>
      <c r="H19" s="17">
        <v>3</v>
      </c>
      <c r="I19" s="44" t="s">
        <v>8</v>
      </c>
      <c r="J19" s="17">
        <v>2</v>
      </c>
      <c r="K19" s="35" t="str">
        <f>IF(ISERROR(VLOOKUP('U16 by Code'!I19,'U16 by Team'!$A$2:$B$31,2,0))=TRUE,VLOOKUP('U16 by Code'!I19,'U16 by Team'!$F$2:$L$15,7,0),VLOOKUP('U16 by Code'!I19,'U16 by Team'!$A$2:$B$31,2,0))</f>
        <v>Bridgnorth Town Juniors</v>
      </c>
      <c r="L19" s="4" t="str">
        <f t="shared" si="1"/>
        <v>Lawley Lightmoor Galaxy</v>
      </c>
    </row>
    <row r="20" spans="1:12" x14ac:dyDescent="0.3">
      <c r="A20">
        <v>19</v>
      </c>
      <c r="B20" s="53" t="s">
        <v>52</v>
      </c>
      <c r="C20" t="s">
        <v>63</v>
      </c>
      <c r="D20" t="s">
        <v>7</v>
      </c>
      <c r="F20" s="34" t="s">
        <v>19</v>
      </c>
      <c r="G20" s="35" t="str">
        <f>IF(ISERROR(VLOOKUP('U16 by Code'!G20,'U16 by Team'!$A$2:$B$31,2,0))=TRUE,VLOOKUP('U16 by Code'!G20,'U16 by Team'!$F$2:$L$15,7,0),VLOOKUP('U16 by Code'!G20,'U16 by Team'!$A$2:$B$31,2,0))</f>
        <v>Randlay Colts Juniors Blue</v>
      </c>
      <c r="H20" s="17">
        <v>3</v>
      </c>
      <c r="I20" s="44" t="s">
        <v>8</v>
      </c>
      <c r="J20" s="17">
        <v>0</v>
      </c>
      <c r="K20" s="35" t="str">
        <f>IF(ISERROR(VLOOKUP('U16 by Code'!I20,'U16 by Team'!$A$2:$B$31,2,0))=TRUE,VLOOKUP('U16 by Code'!I20,'U16 by Team'!$F$2:$L$15,7,0),VLOOKUP('U16 by Code'!I20,'U16 by Team'!$A$2:$B$31,2,0))</f>
        <v>SHAWBURY UTD JUNIORS</v>
      </c>
      <c r="L20" s="4" t="str">
        <f t="shared" si="1"/>
        <v>Randlay Colts Juniors Blue</v>
      </c>
    </row>
    <row r="21" spans="1:12" x14ac:dyDescent="0.3">
      <c r="A21">
        <v>20</v>
      </c>
      <c r="B21" s="53" t="s">
        <v>126</v>
      </c>
      <c r="C21" t="s">
        <v>63</v>
      </c>
      <c r="D21" t="s">
        <v>7</v>
      </c>
      <c r="F21" s="34" t="s">
        <v>20</v>
      </c>
      <c r="G21" s="35" t="str">
        <f>IF(ISERROR(VLOOKUP('U16 by Code'!G21,'U16 by Team'!$A$2:$B$31,2,0))=TRUE,VLOOKUP('U16 by Code'!G21,'U16 by Team'!$F$2:$L$15,7,0),VLOOKUP('U16 by Code'!G21,'U16 by Team'!$A$2:$B$31,2,0))</f>
        <v>WORTHEN JUNIORS</v>
      </c>
      <c r="H21" s="17">
        <v>0</v>
      </c>
      <c r="I21" s="44" t="s">
        <v>8</v>
      </c>
      <c r="J21" s="17">
        <v>5</v>
      </c>
      <c r="K21" s="35" t="str">
        <f>IF(ISERROR(VLOOKUP('U16 by Code'!I21,'U16 by Team'!$A$2:$B$31,2,0))=TRUE,VLOOKUP('U16 by Code'!I21,'U16 by Team'!$F$2:$L$15,7,0),VLOOKUP('U16 by Code'!I21,'U16 by Team'!$A$2:$B$31,2,0))</f>
        <v>Wellington Amateurs</v>
      </c>
      <c r="L21" s="4" t="str">
        <f t="shared" si="1"/>
        <v>Wellington Amateurs</v>
      </c>
    </row>
    <row r="22" spans="1:12" x14ac:dyDescent="0.3">
      <c r="B22" s="54"/>
      <c r="E22" s="33">
        <v>43793</v>
      </c>
      <c r="F22" s="34" t="s">
        <v>21</v>
      </c>
      <c r="G22" s="35" t="str">
        <f>IF(ISERROR(VLOOKUP('U16 by Code'!G22,'U16 by Team'!$A$2:$B$31,2,0))=TRUE,VLOOKUP('U16 by Code'!G22,'U16 by Team'!$F$2:$L$15,7,0),VLOOKUP('U16 by Code'!G22,'U16 by Team'!$A$2:$B$31,2,0))</f>
        <v>SAHA COLTS</v>
      </c>
      <c r="H22" s="17">
        <v>0</v>
      </c>
      <c r="I22" s="44" t="s">
        <v>8</v>
      </c>
      <c r="J22" s="17">
        <v>6</v>
      </c>
      <c r="K22" s="35" t="str">
        <f>IF(ISERROR(VLOOKUP('U16 by Code'!I22,'U16 by Team'!$A$2:$B$31,2,0))=TRUE,VLOOKUP('U16 by Code'!I22,'U16 by Team'!$F$2:$L$15,7,0),VLOOKUP('U16 by Code'!I22,'U16 by Team'!$A$2:$B$31,2,0))</f>
        <v>Ercall Aces</v>
      </c>
      <c r="L22" s="4" t="str">
        <f t="shared" si="1"/>
        <v>Ercall Aces</v>
      </c>
    </row>
    <row r="23" spans="1:12" x14ac:dyDescent="0.3">
      <c r="E23" s="33">
        <v>43786</v>
      </c>
      <c r="F23" s="34" t="s">
        <v>23</v>
      </c>
      <c r="G23" s="35" t="str">
        <f>IF(ISERROR(VLOOKUP('U16 by Code'!G23,'U16 by Team'!$A$2:$B$31,2,0))=TRUE,VLOOKUP('U16 by Code'!G23,'U16 by Team'!$F$2:$L$15,7,0),VLOOKUP('U16 by Code'!G23,'U16 by Team'!$A$2:$B$31,2,0))</f>
        <v>Albrighton</v>
      </c>
      <c r="H23" s="17">
        <v>3</v>
      </c>
      <c r="I23" s="44" t="s">
        <v>8</v>
      </c>
      <c r="J23" s="17">
        <v>0</v>
      </c>
      <c r="K23" s="35" t="str">
        <f>IF(ISERROR(VLOOKUP('U16 by Code'!I23,'U16 by Team'!$A$2:$B$31,2,0))=TRUE,VLOOKUP('U16 by Code'!I23,'U16 by Team'!$F$2:$L$15,7,0),VLOOKUP('U16 by Code'!I23,'U16 by Team'!$A$2:$B$31,2,0))</f>
        <v>Wrockwardine Wood Juniors</v>
      </c>
      <c r="L23" s="4" t="str">
        <f t="shared" si="1"/>
        <v>Albrighton</v>
      </c>
    </row>
    <row r="24" spans="1:12" x14ac:dyDescent="0.3">
      <c r="E24" s="33">
        <v>43786</v>
      </c>
      <c r="F24" s="34" t="s">
        <v>22</v>
      </c>
      <c r="G24" s="35" t="str">
        <f>IF(ISERROR(VLOOKUP('U16 by Code'!G24,'U16 by Team'!$A$2:$B$31,2,0))=TRUE,VLOOKUP('U16 by Code'!G24,'U16 by Team'!$F$2:$L$15,7,0),VLOOKUP('U16 by Code'!G24,'U16 by Team'!$A$2:$B$31,2,0))</f>
        <v>OSWESTRY</v>
      </c>
      <c r="H24" s="17">
        <v>2</v>
      </c>
      <c r="I24" s="44" t="s">
        <v>8</v>
      </c>
      <c r="J24" s="17">
        <v>1</v>
      </c>
      <c r="K24" s="35" t="str">
        <f>IF(ISERROR(VLOOKUP('U16 by Code'!I24,'U16 by Team'!$A$2:$B$31,2,0))=TRUE,VLOOKUP('U16 by Code'!I24,'U16 by Team'!$F$2:$L$15,7,0),VLOOKUP('U16 by Code'!I24,'U16 by Team'!$A$2:$B$31,2,0))</f>
        <v>Wrekin Panthers</v>
      </c>
      <c r="L24" s="4" t="str">
        <f t="shared" si="1"/>
        <v>OSWESTRY</v>
      </c>
    </row>
    <row r="25" spans="1:12" x14ac:dyDescent="0.3">
      <c r="B25" s="54"/>
      <c r="E25" s="33">
        <v>43786</v>
      </c>
      <c r="F25" s="34" t="s">
        <v>24</v>
      </c>
      <c r="G25" s="35" t="str">
        <f>IF(ISERROR(VLOOKUP('U16 by Code'!G25,'U16 by Team'!$A$2:$B$31,2,0))=TRUE,VLOOKUP('U16 by Code'!G25,'U16 by Team'!$F$2:$L$15,7,0),VLOOKUP('U16 by Code'!G25,'U16 by Team'!$A$2:$B$31,2,0))</f>
        <v>Wrekin Lions</v>
      </c>
      <c r="H25" s="17">
        <v>2</v>
      </c>
      <c r="I25" s="44" t="s">
        <v>8</v>
      </c>
      <c r="J25" s="17">
        <v>19</v>
      </c>
      <c r="K25" s="35" t="str">
        <f>IF(ISERROR(VLOOKUP('U16 by Code'!I25,'U16 by Team'!$A$2:$B$31,2,0))=TRUE,VLOOKUP('U16 by Code'!I25,'U16 by Team'!$F$2:$L$15,7,0),VLOOKUP('U16 by Code'!I25,'U16 by Team'!$A$2:$B$31,2,0))</f>
        <v>SHREWSBURY JNRS COLTS</v>
      </c>
      <c r="L25" s="4" t="str">
        <f t="shared" si="1"/>
        <v>SHREWSBURY JNRS COLTS</v>
      </c>
    </row>
    <row r="26" spans="1:12" x14ac:dyDescent="0.3">
      <c r="B26" s="54"/>
    </row>
    <row r="27" spans="1:12" x14ac:dyDescent="0.3">
      <c r="F27" s="40"/>
      <c r="G27" s="41"/>
      <c r="H27" s="16"/>
      <c r="J27" s="16"/>
    </row>
    <row r="29" spans="1:12" x14ac:dyDescent="0.3">
      <c r="B29" s="54"/>
    </row>
    <row r="30" spans="1:12" x14ac:dyDescent="0.3">
      <c r="B30" s="54"/>
    </row>
    <row r="35" spans="2:2" x14ac:dyDescent="0.3">
      <c r="B35" s="54"/>
    </row>
    <row r="37" spans="2:2" x14ac:dyDescent="0.3">
      <c r="B37" s="54"/>
    </row>
    <row r="38" spans="2:2" x14ac:dyDescent="0.3">
      <c r="B38" s="54"/>
    </row>
    <row r="40" spans="2:2" x14ac:dyDescent="0.3">
      <c r="B40" s="54"/>
    </row>
    <row r="41" spans="2:2" x14ac:dyDescent="0.3">
      <c r="B41" s="54"/>
    </row>
    <row r="42" spans="2:2" x14ac:dyDescent="0.3">
      <c r="B42" s="54"/>
    </row>
    <row r="46" spans="2:2" x14ac:dyDescent="0.3">
      <c r="B46" s="54"/>
    </row>
    <row r="47" spans="2:2" x14ac:dyDescent="0.3">
      <c r="B47" s="54"/>
    </row>
    <row r="48" spans="2:2" x14ac:dyDescent="0.3">
      <c r="B48" s="54"/>
    </row>
  </sheetData>
  <sheetProtection selectLockedCells="1"/>
  <mergeCells count="5">
    <mergeCell ref="F1:G1"/>
    <mergeCell ref="N1:O1"/>
    <mergeCell ref="N15:O15"/>
    <mergeCell ref="N9:O9"/>
    <mergeCell ref="F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U13 by Code</vt:lpstr>
      <vt:lpstr>U13 by Team</vt:lpstr>
      <vt:lpstr>U14 by Code</vt:lpstr>
      <vt:lpstr>U14 by Team</vt:lpstr>
      <vt:lpstr>U15 by Code</vt:lpstr>
      <vt:lpstr>U15 by Team</vt:lpstr>
      <vt:lpstr>U16 by Code</vt:lpstr>
      <vt:lpstr>U16 by Team</vt:lpstr>
    </vt:vector>
  </TitlesOfParts>
  <Company>Schneider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Mark Neate</cp:lastModifiedBy>
  <cp:lastPrinted>2012-09-04T21:17:14Z</cp:lastPrinted>
  <dcterms:created xsi:type="dcterms:W3CDTF">2012-08-28T22:20:55Z</dcterms:created>
  <dcterms:modified xsi:type="dcterms:W3CDTF">2020-03-08T20:02:08Z</dcterms:modified>
</cp:coreProperties>
</file>