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9995" windowHeight="8190" firstSheet="1" activeTab="1"/>
  </bookViews>
  <sheets>
    <sheet name="U13 by Code" sheetId="18" state="hidden" r:id="rId1"/>
    <sheet name="U13 by Team" sheetId="19" r:id="rId2"/>
    <sheet name="U14 by Code" sheetId="21" state="hidden" r:id="rId3"/>
    <sheet name="U14 by Team" sheetId="22" r:id="rId4"/>
    <sheet name="U15 by Code" sheetId="24" state="hidden" r:id="rId5"/>
    <sheet name="U15 by Team" sheetId="25" r:id="rId6"/>
    <sheet name="U16 by Code" sheetId="26" state="hidden" r:id="rId7"/>
    <sheet name="U16 by Team" sheetId="27" r:id="rId8"/>
  </sheets>
  <calcPr calcId="125725"/>
</workbook>
</file>

<file path=xl/calcChain.xml><?xml version="1.0" encoding="utf-8"?>
<calcChain xmlns="http://schemas.openxmlformats.org/spreadsheetml/2006/main">
  <c r="K30" i="19"/>
  <c r="K28"/>
  <c r="K27"/>
  <c r="K26"/>
  <c r="K24"/>
  <c r="K23"/>
  <c r="K20"/>
  <c r="K18"/>
  <c r="K17"/>
  <c r="K16"/>
  <c r="G30"/>
  <c r="G28"/>
  <c r="G27"/>
  <c r="G25"/>
  <c r="G24"/>
  <c r="G22"/>
  <c r="G21"/>
  <c r="G20"/>
  <c r="G18"/>
  <c r="G16"/>
  <c r="K10" l="1"/>
  <c r="K20" i="25"/>
  <c r="G23"/>
  <c r="G21"/>
  <c r="K12" i="19"/>
  <c r="L12" s="1"/>
  <c r="K22" s="1"/>
  <c r="K11"/>
  <c r="L11" s="1"/>
  <c r="G17" s="1"/>
  <c r="L10"/>
  <c r="K21" s="1"/>
  <c r="G12"/>
  <c r="G11"/>
  <c r="G10"/>
  <c r="L30" l="1"/>
  <c r="L25" l="1"/>
  <c r="G12" i="25"/>
  <c r="K12"/>
  <c r="L12" s="1"/>
  <c r="G25" s="1"/>
  <c r="G13"/>
  <c r="K13"/>
  <c r="L13" s="1"/>
  <c r="K24" s="1"/>
  <c r="G14"/>
  <c r="K14"/>
  <c r="L14" l="1"/>
  <c r="K23" s="1"/>
  <c r="K37" i="22"/>
  <c r="G37"/>
  <c r="K36"/>
  <c r="G36"/>
  <c r="K35"/>
  <c r="K34"/>
  <c r="G34"/>
  <c r="G33"/>
  <c r="K32"/>
  <c r="G32"/>
  <c r="K31"/>
  <c r="G31"/>
  <c r="K30"/>
  <c r="G30"/>
  <c r="K28"/>
  <c r="G28"/>
  <c r="G27"/>
  <c r="G26"/>
  <c r="K25"/>
  <c r="G25"/>
  <c r="K24"/>
  <c r="K22"/>
  <c r="K4"/>
  <c r="G4"/>
  <c r="K3"/>
  <c r="G3"/>
  <c r="K2"/>
  <c r="G2"/>
  <c r="L37" l="1"/>
  <c r="L36"/>
  <c r="L34"/>
  <c r="L32"/>
  <c r="L31"/>
  <c r="L30"/>
  <c r="K48" l="1"/>
  <c r="K43"/>
  <c r="L43" s="1"/>
  <c r="L22"/>
  <c r="L26"/>
  <c r="L4"/>
  <c r="L3"/>
  <c r="G29" s="1"/>
  <c r="L2"/>
  <c r="K27" s="1"/>
  <c r="L27" s="1"/>
  <c r="G24" l="1"/>
  <c r="L24" s="1"/>
  <c r="K45" s="1"/>
  <c r="K23"/>
  <c r="K33"/>
  <c r="L33" s="1"/>
  <c r="G22"/>
  <c r="K26"/>
  <c r="G23"/>
  <c r="L23" s="1"/>
  <c r="G42" s="1"/>
  <c r="L42" s="1"/>
  <c r="O3" s="1"/>
  <c r="L25"/>
  <c r="G35"/>
  <c r="L35" s="1"/>
  <c r="G45" s="1"/>
  <c r="L45" s="1"/>
  <c r="G49"/>
  <c r="G43"/>
  <c r="K46"/>
  <c r="L28"/>
  <c r="G44" s="1"/>
  <c r="K29"/>
  <c r="L29" s="1"/>
  <c r="K49" s="1"/>
  <c r="K42"/>
  <c r="K9" i="19"/>
  <c r="L9" s="1"/>
  <c r="K25" s="1"/>
  <c r="G9"/>
  <c r="K8"/>
  <c r="G8"/>
  <c r="K7"/>
  <c r="G7"/>
  <c r="L7" s="1"/>
  <c r="K6"/>
  <c r="G6"/>
  <c r="K5"/>
  <c r="G5"/>
  <c r="K11" i="25"/>
  <c r="G11"/>
  <c r="K10"/>
  <c r="G10"/>
  <c r="K9"/>
  <c r="G9"/>
  <c r="K8"/>
  <c r="G8"/>
  <c r="L8" s="1"/>
  <c r="K26" s="1"/>
  <c r="K7"/>
  <c r="G7"/>
  <c r="L7" s="1"/>
  <c r="K25" s="1"/>
  <c r="K6"/>
  <c r="G6"/>
  <c r="K5"/>
  <c r="L5" s="1"/>
  <c r="K22" s="1"/>
  <c r="G5"/>
  <c r="K20" i="27"/>
  <c r="K24"/>
  <c r="G23"/>
  <c r="K25"/>
  <c r="K5"/>
  <c r="K4"/>
  <c r="K3"/>
  <c r="K2"/>
  <c r="G19"/>
  <c r="K22"/>
  <c r="G5"/>
  <c r="G4"/>
  <c r="G3"/>
  <c r="G2"/>
  <c r="L6" i="25" l="1"/>
  <c r="K19" s="1"/>
  <c r="L6" i="19"/>
  <c r="G23" s="1"/>
  <c r="L29"/>
  <c r="L49" i="22"/>
  <c r="S5" s="1"/>
  <c r="K44"/>
  <c r="L44" s="1"/>
  <c r="S3" s="1"/>
  <c r="K47"/>
  <c r="G46"/>
  <c r="L46" s="1"/>
  <c r="O2" s="1"/>
  <c r="G48"/>
  <c r="L48" s="1"/>
  <c r="O4"/>
  <c r="O5"/>
  <c r="L5" i="19"/>
  <c r="K19" s="1"/>
  <c r="L24"/>
  <c r="L27"/>
  <c r="L23"/>
  <c r="L9" i="25"/>
  <c r="G24" s="1"/>
  <c r="L8" i="19"/>
  <c r="G29" s="1"/>
  <c r="L19" i="25"/>
  <c r="G47" i="22"/>
  <c r="K4" i="25"/>
  <c r="K3"/>
  <c r="K2"/>
  <c r="G4"/>
  <c r="G3"/>
  <c r="G2"/>
  <c r="L21"/>
  <c r="L47" i="22" l="1"/>
  <c r="S4" s="1"/>
  <c r="S2"/>
  <c r="G20" i="27"/>
  <c r="L20" s="1"/>
  <c r="L5"/>
  <c r="L3"/>
  <c r="G25" s="1"/>
  <c r="L25" s="1"/>
  <c r="L4"/>
  <c r="G24" s="1"/>
  <c r="L24" s="1"/>
  <c r="L17" i="19"/>
  <c r="K4"/>
  <c r="G4"/>
  <c r="K3"/>
  <c r="G3"/>
  <c r="K2"/>
  <c r="G2"/>
  <c r="L2" s="1"/>
  <c r="K29" s="1"/>
  <c r="L2" i="25"/>
  <c r="G20" s="1"/>
  <c r="G15" i="19"/>
  <c r="K15"/>
  <c r="T16" i="27"/>
  <c r="K23" l="1"/>
  <c r="L23" s="1"/>
  <c r="S5" s="1"/>
  <c r="K18"/>
  <c r="L20" i="19"/>
  <c r="L15"/>
  <c r="G18" i="27"/>
  <c r="L18" s="1"/>
  <c r="S3" s="1"/>
  <c r="K21"/>
  <c r="L20" i="25"/>
  <c r="O4" s="1"/>
  <c r="L18" i="19"/>
  <c r="L21"/>
  <c r="G41" s="1"/>
  <c r="L3" i="25"/>
  <c r="L4" i="19"/>
  <c r="G19" s="1"/>
  <c r="L2" i="27"/>
  <c r="L3" i="19"/>
  <c r="G26" s="1"/>
  <c r="L26" s="1"/>
  <c r="L4" i="25"/>
  <c r="G19" s="1"/>
  <c r="G21" i="27" l="1"/>
  <c r="L21" s="1"/>
  <c r="G22"/>
  <c r="L22" s="1"/>
  <c r="O2" s="1"/>
  <c r="L24" i="25"/>
  <c r="S3" s="1"/>
  <c r="G26"/>
  <c r="L28" i="19"/>
  <c r="K41" s="1"/>
  <c r="L41" s="1"/>
  <c r="O4" i="27"/>
  <c r="K19"/>
  <c r="L19" s="1"/>
  <c r="L25" i="25"/>
  <c r="S2" s="1"/>
  <c r="L16" i="19"/>
  <c r="G35" s="1"/>
  <c r="K40"/>
  <c r="G36"/>
  <c r="L19"/>
  <c r="K37" s="1"/>
  <c r="L22"/>
  <c r="K39"/>
  <c r="K35"/>
  <c r="L10" i="25"/>
  <c r="L11"/>
  <c r="K21" s="1"/>
  <c r="G39" i="19"/>
  <c r="S2" i="27" l="1"/>
  <c r="O5"/>
  <c r="L22" i="25"/>
  <c r="O2" s="1"/>
  <c r="G22"/>
  <c r="G37" i="19"/>
  <c r="K36"/>
  <c r="K38"/>
  <c r="L39"/>
  <c r="G40"/>
  <c r="L40" s="1"/>
  <c r="O3" i="25"/>
  <c r="O3" i="27"/>
  <c r="S4"/>
  <c r="T4" s="1"/>
  <c r="L35" i="19"/>
  <c r="L23" i="25"/>
  <c r="O5" s="1"/>
  <c r="L26"/>
  <c r="S4" s="1"/>
  <c r="T4" s="1"/>
  <c r="K42" i="19"/>
  <c r="G42"/>
  <c r="G38"/>
  <c r="L38" s="1"/>
  <c r="L36"/>
  <c r="S2" s="1"/>
  <c r="T3" i="27"/>
  <c r="T2"/>
  <c r="L37" i="19"/>
  <c r="T5" i="27"/>
  <c r="T16" i="22"/>
  <c r="S5" i="19" l="1"/>
  <c r="T5" s="1"/>
  <c r="O4"/>
  <c r="O5"/>
  <c r="S5" i="25"/>
  <c r="T5" s="1"/>
  <c r="L42" i="19"/>
  <c r="S3" s="1"/>
  <c r="T3" s="1"/>
  <c r="O2"/>
  <c r="T2" s="1"/>
  <c r="S4"/>
  <c r="O11" i="27"/>
  <c r="S11"/>
  <c r="T3" i="25"/>
  <c r="O11" s="1"/>
  <c r="O10" i="27"/>
  <c r="T2" i="25"/>
  <c r="T3" i="22"/>
  <c r="S10" i="27"/>
  <c r="T2" i="22"/>
  <c r="T4"/>
  <c r="S11" i="25" l="1"/>
  <c r="T4" i="19"/>
  <c r="S16" s="1"/>
  <c r="T11" i="25"/>
  <c r="T16" s="1"/>
  <c r="O15" i="19"/>
  <c r="O3"/>
  <c r="T11" i="27"/>
  <c r="T10"/>
  <c r="O16" i="19"/>
  <c r="O10" i="22"/>
  <c r="S10" i="25"/>
  <c r="O10"/>
  <c r="S15" i="19"/>
  <c r="T15" s="1"/>
  <c r="T5" i="22"/>
  <c r="S11" s="1"/>
  <c r="T16" i="19" l="1"/>
  <c r="T21" s="1"/>
  <c r="S10" i="22"/>
  <c r="T10"/>
  <c r="O11"/>
  <c r="T11" s="1"/>
  <c r="T10" i="25"/>
</calcChain>
</file>

<file path=xl/comments1.xml><?xml version="1.0" encoding="utf-8"?>
<comments xmlns="http://schemas.openxmlformats.org/spreadsheetml/2006/main">
  <authors>
    <author>Mark Neate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Mark Neate:</t>
        </r>
        <r>
          <rPr>
            <sz val="9"/>
            <color indexed="81"/>
            <rFont val="Tahoma"/>
            <family val="2"/>
          </rPr>
          <t xml:space="preserve">
Shrewsbury Jnr Devils folded</t>
        </r>
      </text>
    </comment>
  </commentList>
</comments>
</file>

<file path=xl/comments2.xml><?xml version="1.0" encoding="utf-8"?>
<comments xmlns="http://schemas.openxmlformats.org/spreadsheetml/2006/main">
  <authors>
    <author>Mark Neate</author>
  </authors>
  <commentList>
    <comment ref="K14" authorId="0">
      <text>
        <r>
          <rPr>
            <b/>
            <sz val="9"/>
            <color indexed="81"/>
            <rFont val="Tahoma"/>
            <family val="2"/>
          </rPr>
          <t>Mark Neate:</t>
        </r>
        <r>
          <rPr>
            <sz val="9"/>
            <color indexed="81"/>
            <rFont val="Tahoma"/>
            <family val="2"/>
          </rPr>
          <t xml:space="preserve">
Shifnal Town folded</t>
        </r>
      </text>
    </comment>
  </commentList>
</comments>
</file>

<file path=xl/sharedStrings.xml><?xml version="1.0" encoding="utf-8"?>
<sst xmlns="http://schemas.openxmlformats.org/spreadsheetml/2006/main" count="1503" uniqueCount="154">
  <si>
    <t>ID No</t>
  </si>
  <si>
    <t>Team Name</t>
  </si>
  <si>
    <t>League</t>
  </si>
  <si>
    <t>Age Group</t>
  </si>
  <si>
    <t>U13</t>
  </si>
  <si>
    <t>U14</t>
  </si>
  <si>
    <t>U15</t>
  </si>
  <si>
    <t>U16</t>
  </si>
  <si>
    <t>V</t>
  </si>
  <si>
    <t>A</t>
  </si>
  <si>
    <t>H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</si>
  <si>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</si>
  <si>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</si>
  <si>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</si>
  <si>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</si>
  <si>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</si>
  <si>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</si>
  <si>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</si>
  <si>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</si>
  <si>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</si>
  <si>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</si>
  <si>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</si>
  <si>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</si>
  <si>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</si>
  <si>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A2</t>
  </si>
  <si>
    <t>B2</t>
  </si>
  <si>
    <t>C2</t>
  </si>
  <si>
    <t>D2</t>
  </si>
  <si>
    <t>E2</t>
  </si>
  <si>
    <t>G2</t>
  </si>
  <si>
    <t>F2</t>
  </si>
  <si>
    <t>H2</t>
  </si>
  <si>
    <t>J2</t>
  </si>
  <si>
    <t>I2</t>
  </si>
  <si>
    <t>K2</t>
  </si>
  <si>
    <t>L2</t>
  </si>
  <si>
    <t>M2</t>
  </si>
  <si>
    <t>N2</t>
  </si>
  <si>
    <t>O2</t>
  </si>
  <si>
    <t>P2</t>
  </si>
  <si>
    <t>A3</t>
  </si>
  <si>
    <t>B3</t>
  </si>
  <si>
    <t>C3</t>
  </si>
  <si>
    <t>D3</t>
  </si>
  <si>
    <t>E3</t>
  </si>
  <si>
    <t>F3</t>
  </si>
  <si>
    <t>G3</t>
  </si>
  <si>
    <t>H3</t>
  </si>
  <si>
    <t>QF 1</t>
  </si>
  <si>
    <t>QF 2</t>
  </si>
  <si>
    <t>QF 3</t>
  </si>
  <si>
    <t>QF 4</t>
  </si>
  <si>
    <t>SF 1</t>
  </si>
  <si>
    <t>SF 2</t>
  </si>
  <si>
    <t>FINAL</t>
  </si>
  <si>
    <t>Winner</t>
  </si>
  <si>
    <t>FINAL  -  TBC</t>
  </si>
  <si>
    <t>Admaston Juniors</t>
  </si>
  <si>
    <t>Lawley Lightmoor Galaxy</t>
  </si>
  <si>
    <t>Wrekin Panthers</t>
  </si>
  <si>
    <t>Ercall Rangers</t>
  </si>
  <si>
    <t>Albrighton Juniors</t>
  </si>
  <si>
    <t>Ercall Aces</t>
  </si>
  <si>
    <t>Wrockwardine Wood</t>
  </si>
  <si>
    <t>Wrekin Lions</t>
  </si>
  <si>
    <t>Admaston United</t>
  </si>
  <si>
    <t>Broseley Youth</t>
  </si>
  <si>
    <t>Lawley Lightmoor Allstars</t>
  </si>
  <si>
    <t>Shifnal Harriers Falcons</t>
  </si>
  <si>
    <t>Nova United Athletic</t>
  </si>
  <si>
    <t>Nova United Green</t>
  </si>
  <si>
    <t>Nova United Black</t>
  </si>
  <si>
    <t>Shifnal Europeans Blue</t>
  </si>
  <si>
    <t>Shropshire</t>
  </si>
  <si>
    <t>Telford</t>
  </si>
  <si>
    <t>CHURCH STRETTON MAGPIES</t>
  </si>
  <si>
    <t>MERESIDERS MANIACS</t>
  </si>
  <si>
    <t>OSWESTRY LIONS</t>
  </si>
  <si>
    <t>SAHA SHARKS</t>
  </si>
  <si>
    <t>SAHA STORM</t>
  </si>
  <si>
    <t>SHREWSBURY JUNIORS</t>
  </si>
  <si>
    <t>SHREWSBURY JNR LIONS</t>
  </si>
  <si>
    <t>BASCHURCH JUNIORS</t>
  </si>
  <si>
    <t>LLANYMYNECH JUNIORS</t>
  </si>
  <si>
    <t>MARKET DRAYTON TIGERS</t>
  </si>
  <si>
    <t>MERESIDERS MENACES</t>
  </si>
  <si>
    <t>SHAWBURY UTD JUNIORS</t>
  </si>
  <si>
    <t>UP &amp; COMERS EAGLES</t>
  </si>
  <si>
    <t>WHITCHURCH ALPORT JUNIORS</t>
  </si>
  <si>
    <t>WORTHEN JUNIORS</t>
  </si>
  <si>
    <t>BAYSTON HILL JUNIORS</t>
  </si>
  <si>
    <t>SHREWSBURY JNR COLTS</t>
  </si>
  <si>
    <t>ELLESMERE RANGERS</t>
  </si>
  <si>
    <t>MEOLE BRACE JUNIORS</t>
  </si>
  <si>
    <t>SAHA COLTS</t>
  </si>
  <si>
    <t>SAHA TIGERS</t>
  </si>
  <si>
    <t>OSWESTRY</t>
  </si>
  <si>
    <t>SAHA VIKINGS</t>
  </si>
  <si>
    <t>GOBOWEN YOUTH</t>
  </si>
  <si>
    <t>SAHA GALAXY</t>
  </si>
  <si>
    <t>UP &amp; COMERS HAWKS</t>
  </si>
  <si>
    <t>@ AFC Telford</t>
  </si>
  <si>
    <t>@ Market Drayton FC</t>
  </si>
  <si>
    <t>OSWESTRY DASHOUNDS</t>
  </si>
  <si>
    <t>OSWESTRY GREYHOUNDS</t>
  </si>
  <si>
    <t>SHAWBURY UTD HARRIERS</t>
  </si>
  <si>
    <t>PREES SABRES</t>
  </si>
  <si>
    <t>SHREWSBURY JNR DEVILS</t>
  </si>
  <si>
    <t>CRAVEN ARMS JUNIORS</t>
  </si>
  <si>
    <t>SAHA TORNADOES</t>
  </si>
  <si>
    <t>SHAWBURY UTD HAWKS</t>
  </si>
  <si>
    <t>UP &amp; COMERS FALCONS</t>
  </si>
  <si>
    <t>WHITCHURCH ALPORT COLTS</t>
  </si>
  <si>
    <t>BRIDGNORTH SPARTANS</t>
  </si>
  <si>
    <t xml:space="preserve">SHREWSBURY JUNIORS </t>
  </si>
  <si>
    <t>UP &amp; COMERS HARRIERS</t>
  </si>
  <si>
    <t xml:space="preserve">WORTHEN JUNIORS  </t>
  </si>
  <si>
    <t>1ST ROUND  - 7/10/18</t>
  </si>
  <si>
    <t>1ST ROUND  -  7/10/18</t>
  </si>
  <si>
    <t>TBC</t>
  </si>
  <si>
    <t xml:space="preserve">Bridgnorth Spartans </t>
  </si>
  <si>
    <t xml:space="preserve">Bridgnorth Town </t>
  </si>
  <si>
    <t xml:space="preserve">Highley Welfare </t>
  </si>
  <si>
    <t xml:space="preserve">Lawley Lightmoor Comets </t>
  </si>
  <si>
    <t>NC United Blues</t>
  </si>
  <si>
    <t>NC United Whites</t>
  </si>
  <si>
    <t xml:space="preserve">Nova United </t>
  </si>
  <si>
    <t xml:space="preserve">Randlay Colts </t>
  </si>
  <si>
    <t xml:space="preserve">Shifnal Harriers </t>
  </si>
  <si>
    <t xml:space="preserve">Shifnal Town </t>
  </si>
  <si>
    <t>Wellington Amateurs United</t>
  </si>
  <si>
    <t xml:space="preserve">Wellington Amateurs </t>
  </si>
  <si>
    <t xml:space="preserve">Spalaig </t>
  </si>
  <si>
    <t xml:space="preserve">Albrighton </t>
  </si>
  <si>
    <t xml:space="preserve">Ercall Colts </t>
  </si>
  <si>
    <t xml:space="preserve">NC United </t>
  </si>
  <si>
    <t xml:space="preserve">Oakengates Rangers </t>
  </si>
  <si>
    <t xml:space="preserve">Shifnal Europeans </t>
  </si>
  <si>
    <t xml:space="preserve">Sinclair United </t>
  </si>
  <si>
    <t>Sinclair United Lions</t>
  </si>
  <si>
    <t>Wrekin Juniors</t>
  </si>
  <si>
    <t xml:space="preserve">Allscott </t>
  </si>
  <si>
    <t xml:space="preserve">Broseley </t>
  </si>
  <si>
    <t xml:space="preserve">Madeley Sports </t>
  </si>
  <si>
    <t xml:space="preserve">Market Drayton Tigers </t>
  </si>
  <si>
    <t>Randlay Colts Blues</t>
  </si>
  <si>
    <t xml:space="preserve">Telford Juniors </t>
  </si>
  <si>
    <t>2ND ROUND  -  4/11/18</t>
  </si>
  <si>
    <t>2ND ROUND - 4/11/18</t>
  </si>
  <si>
    <t>3RD ROUND  -  25/11/18</t>
  </si>
  <si>
    <t>QTR FINALS  -  3/2/19</t>
  </si>
  <si>
    <t>SEMI FINALS  -  3/3/19</t>
  </si>
  <si>
    <t>FINAL  - 28/4/19</t>
  </si>
  <si>
    <t>FINAL  -  28/4/19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</si>
</sst>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CC00"/>
      <name val="Calibri"/>
      <family val="2"/>
      <scheme val="minor"/>
    </font>
    <font>
      <sz val="11"/>
      <color rgb="FF00CC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16" fontId="6" fillId="0" borderId="0" xfId="0" applyNumberFormat="1" applyFont="1" applyAlignment="1">
      <alignment horizontal="right"/>
    </xf>
    <xf numFmtId="16" fontId="6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 applyProtection="1">
      <alignment horizontal="center"/>
      <protection locked="0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16" fontId="8" fillId="0" borderId="0" xfId="0" applyNumberFormat="1" applyFont="1"/>
    <xf numFmtId="14" fontId="8" fillId="0" borderId="0" xfId="0" applyNumberFormat="1" applyFont="1"/>
    <xf numFmtId="0" fontId="8" fillId="0" borderId="0" xfId="0" applyFont="1" applyAlignment="1">
      <alignment horizontal="center"/>
    </xf>
    <xf numFmtId="16" fontId="7" fillId="0" borderId="0" xfId="0" applyNumberFormat="1" applyFont="1"/>
    <xf numFmtId="14" fontId="7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14" fontId="7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00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rgb="FF00CC00"/>
  </sheetPr>
  <dimension ref="A1:P55"/>
  <sheetViews>
    <sheetView zoomScale="90" zoomScaleNormal="90" workbookViewId="0"/>
  </sheetViews>
  <sheetFormatPr defaultRowHeight="15"/>
  <cols>
    <col min="1" max="1" width="5.85546875" bestFit="1" customWidth="1"/>
    <col min="2" max="2" width="33.42578125" customWidth="1"/>
    <col min="3" max="3" width="22.42578125" customWidth="1"/>
    <col min="4" max="4" width="10.42578125" customWidth="1"/>
    <col min="5" max="5" width="11.7109375" bestFit="1" customWidth="1"/>
    <col min="6" max="6" width="9.140625" style="3"/>
    <col min="7" max="9" width="9.140625" style="2"/>
    <col min="11" max="11" width="9.140625" style="2"/>
    <col min="12" max="12" width="20.28515625" style="2" bestFit="1" customWidth="1"/>
    <col min="13" max="16" width="9.140625" style="2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F1" s="10" t="s">
        <v>118</v>
      </c>
      <c r="L1" s="10" t="s">
        <v>150</v>
      </c>
    </row>
    <row r="2" spans="1:16">
      <c r="A2">
        <v>1</v>
      </c>
      <c r="B2" s="48" t="s">
        <v>61</v>
      </c>
      <c r="C2" t="s">
        <v>74</v>
      </c>
      <c r="D2" t="s">
        <v>4</v>
      </c>
      <c r="F2" s="3" t="s">
        <v>11</v>
      </c>
      <c r="G2" s="54">
        <v>9</v>
      </c>
      <c r="H2" s="2" t="s">
        <v>8</v>
      </c>
      <c r="I2" s="54">
        <v>4</v>
      </c>
      <c r="J2" s="50"/>
      <c r="K2" s="9"/>
      <c r="L2" s="3" t="s">
        <v>48</v>
      </c>
      <c r="M2" s="25" t="s">
        <v>45</v>
      </c>
      <c r="N2" s="2" t="s">
        <v>8</v>
      </c>
      <c r="O2" s="25" t="s">
        <v>41</v>
      </c>
    </row>
    <row r="3" spans="1:16">
      <c r="A3">
        <v>2</v>
      </c>
      <c r="B3" s="48" t="s">
        <v>82</v>
      </c>
      <c r="C3" t="s">
        <v>73</v>
      </c>
      <c r="D3" t="s">
        <v>4</v>
      </c>
      <c r="F3" s="3" t="s">
        <v>12</v>
      </c>
      <c r="G3" s="54">
        <v>25</v>
      </c>
      <c r="H3" s="2" t="s">
        <v>8</v>
      </c>
      <c r="I3" s="54">
        <v>23</v>
      </c>
      <c r="J3" s="50"/>
      <c r="K3" s="9"/>
      <c r="L3" s="3" t="s">
        <v>49</v>
      </c>
      <c r="M3" s="25" t="s">
        <v>44</v>
      </c>
      <c r="N3" s="2" t="s">
        <v>8</v>
      </c>
      <c r="O3" s="25" t="s">
        <v>47</v>
      </c>
    </row>
    <row r="4" spans="1:16">
      <c r="A4">
        <v>3</v>
      </c>
      <c r="B4" s="48" t="s">
        <v>90</v>
      </c>
      <c r="C4" t="s">
        <v>73</v>
      </c>
      <c r="D4" t="s">
        <v>4</v>
      </c>
      <c r="F4" s="3" t="s">
        <v>13</v>
      </c>
      <c r="G4" s="54">
        <v>14</v>
      </c>
      <c r="H4" s="2" t="s">
        <v>8</v>
      </c>
      <c r="I4" s="54">
        <v>35</v>
      </c>
      <c r="J4" s="50"/>
      <c r="K4" s="9"/>
      <c r="L4" s="3" t="s">
        <v>50</v>
      </c>
      <c r="M4" s="25" t="s">
        <v>40</v>
      </c>
      <c r="N4" s="2" t="s">
        <v>8</v>
      </c>
      <c r="O4" s="25" t="s">
        <v>42</v>
      </c>
    </row>
    <row r="5" spans="1:16">
      <c r="A5">
        <v>4</v>
      </c>
      <c r="B5" s="48" t="s">
        <v>120</v>
      </c>
      <c r="C5" t="s">
        <v>74</v>
      </c>
      <c r="D5" t="s">
        <v>4</v>
      </c>
      <c r="F5" s="37" t="s">
        <v>14</v>
      </c>
      <c r="G5" s="54">
        <v>37</v>
      </c>
      <c r="H5" s="38" t="s">
        <v>8</v>
      </c>
      <c r="I5" s="54">
        <v>41</v>
      </c>
      <c r="J5" s="50"/>
      <c r="K5" s="9"/>
      <c r="L5" s="3" t="s">
        <v>51</v>
      </c>
      <c r="M5" s="25" t="s">
        <v>46</v>
      </c>
      <c r="N5" s="2" t="s">
        <v>8</v>
      </c>
      <c r="O5" s="25" t="s">
        <v>43</v>
      </c>
    </row>
    <row r="6" spans="1:16">
      <c r="A6">
        <v>5</v>
      </c>
      <c r="B6" s="48" t="s">
        <v>121</v>
      </c>
      <c r="C6" t="s">
        <v>74</v>
      </c>
      <c r="D6" t="s">
        <v>4</v>
      </c>
      <c r="F6" s="37" t="s">
        <v>15</v>
      </c>
      <c r="G6" s="54">
        <v>8</v>
      </c>
      <c r="H6" s="38" t="s">
        <v>8</v>
      </c>
      <c r="I6" s="54">
        <v>38</v>
      </c>
      <c r="J6" s="50"/>
    </row>
    <row r="7" spans="1:16">
      <c r="A7">
        <v>6</v>
      </c>
      <c r="B7" s="48" t="s">
        <v>66</v>
      </c>
      <c r="C7" t="s">
        <v>74</v>
      </c>
      <c r="D7" t="s">
        <v>4</v>
      </c>
      <c r="F7" s="37" t="s">
        <v>16</v>
      </c>
      <c r="G7" s="54">
        <v>16</v>
      </c>
      <c r="H7" s="38" t="s">
        <v>8</v>
      </c>
      <c r="I7" s="54">
        <v>26</v>
      </c>
      <c r="J7" s="50"/>
      <c r="K7" s="23"/>
      <c r="L7" s="23"/>
      <c r="M7" s="23"/>
      <c r="N7" s="23"/>
      <c r="O7" s="23"/>
      <c r="P7" s="23"/>
    </row>
    <row r="8" spans="1:16">
      <c r="A8">
        <v>7</v>
      </c>
      <c r="B8" s="56" t="s">
        <v>75</v>
      </c>
      <c r="C8" t="s">
        <v>73</v>
      </c>
      <c r="D8" t="s">
        <v>4</v>
      </c>
      <c r="F8" s="37" t="s">
        <v>17</v>
      </c>
      <c r="G8" s="54">
        <v>10</v>
      </c>
      <c r="H8" s="38" t="s">
        <v>8</v>
      </c>
      <c r="I8" s="54">
        <v>12</v>
      </c>
      <c r="J8" s="50"/>
      <c r="K8" s="23"/>
      <c r="L8" s="23"/>
      <c r="M8" s="23"/>
      <c r="N8" s="23"/>
      <c r="O8" s="23"/>
      <c r="P8" s="23"/>
    </row>
    <row r="9" spans="1:16">
      <c r="A9">
        <v>8</v>
      </c>
      <c r="B9" s="56" t="s">
        <v>108</v>
      </c>
      <c r="C9" t="s">
        <v>73</v>
      </c>
      <c r="D9" t="s">
        <v>4</v>
      </c>
      <c r="F9" s="37" t="s">
        <v>18</v>
      </c>
      <c r="G9" s="54">
        <v>28</v>
      </c>
      <c r="H9" s="38" t="s">
        <v>8</v>
      </c>
      <c r="I9" s="54">
        <v>19</v>
      </c>
      <c r="J9" s="50"/>
      <c r="K9" s="23"/>
      <c r="L9" s="23"/>
      <c r="M9" s="23"/>
      <c r="N9" s="23"/>
      <c r="O9" s="23"/>
      <c r="P9" s="23"/>
    </row>
    <row r="10" spans="1:16">
      <c r="A10">
        <v>9</v>
      </c>
      <c r="B10" s="56" t="s">
        <v>92</v>
      </c>
      <c r="C10" t="s">
        <v>73</v>
      </c>
      <c r="D10" t="s">
        <v>4</v>
      </c>
      <c r="F10" s="37" t="s">
        <v>19</v>
      </c>
      <c r="G10" s="54">
        <v>3</v>
      </c>
      <c r="H10" s="54" t="s">
        <v>8</v>
      </c>
      <c r="I10" s="2">
        <v>36</v>
      </c>
      <c r="K10" s="23"/>
      <c r="L10" s="23"/>
      <c r="M10" s="23"/>
      <c r="N10" s="23"/>
      <c r="O10" s="23"/>
      <c r="P10" s="23"/>
    </row>
    <row r="11" spans="1:16">
      <c r="A11">
        <v>10</v>
      </c>
      <c r="B11" s="48" t="s">
        <v>122</v>
      </c>
      <c r="C11" t="s">
        <v>74</v>
      </c>
      <c r="D11" t="s">
        <v>4</v>
      </c>
      <c r="F11" s="37" t="s">
        <v>20</v>
      </c>
      <c r="G11" s="54">
        <v>32</v>
      </c>
      <c r="H11" s="54" t="s">
        <v>8</v>
      </c>
      <c r="I11" s="54">
        <v>11</v>
      </c>
      <c r="K11" s="23"/>
      <c r="L11" s="23"/>
      <c r="M11" s="23"/>
      <c r="N11" s="23"/>
      <c r="O11" s="23"/>
      <c r="P11" s="23"/>
    </row>
    <row r="12" spans="1:16">
      <c r="A12">
        <v>11</v>
      </c>
      <c r="B12" s="48" t="s">
        <v>123</v>
      </c>
      <c r="C12" t="s">
        <v>74</v>
      </c>
      <c r="D12" t="s">
        <v>4</v>
      </c>
      <c r="F12" s="24" t="s">
        <v>21</v>
      </c>
      <c r="G12" s="2">
        <v>27</v>
      </c>
      <c r="H12" s="54" t="s">
        <v>8</v>
      </c>
      <c r="I12" s="2">
        <v>40</v>
      </c>
      <c r="L12" s="3"/>
    </row>
    <row r="13" spans="1:16">
      <c r="A13">
        <v>12</v>
      </c>
      <c r="B13" s="48" t="s">
        <v>83</v>
      </c>
      <c r="C13" t="s">
        <v>73</v>
      </c>
      <c r="D13" t="s">
        <v>4</v>
      </c>
      <c r="L13" s="3"/>
    </row>
    <row r="14" spans="1:16">
      <c r="A14">
        <v>13</v>
      </c>
      <c r="B14" s="48" t="s">
        <v>84</v>
      </c>
      <c r="C14" t="s">
        <v>73</v>
      </c>
      <c r="D14" t="s">
        <v>4</v>
      </c>
      <c r="F14" s="41" t="s">
        <v>147</v>
      </c>
      <c r="G14" s="42"/>
      <c r="L14" s="69" t="s">
        <v>151</v>
      </c>
      <c r="M14" s="70"/>
    </row>
    <row r="15" spans="1:16">
      <c r="A15">
        <v>14</v>
      </c>
      <c r="B15" s="48" t="s">
        <v>93</v>
      </c>
      <c r="C15" t="s">
        <v>73</v>
      </c>
      <c r="D15" t="s">
        <v>4</v>
      </c>
      <c r="F15" s="3" t="s">
        <v>24</v>
      </c>
      <c r="G15" s="25">
        <v>20</v>
      </c>
      <c r="H15" s="2" t="s">
        <v>8</v>
      </c>
      <c r="I15" s="25" t="s">
        <v>16</v>
      </c>
      <c r="L15" s="3" t="s">
        <v>52</v>
      </c>
      <c r="M15" s="27" t="s">
        <v>51</v>
      </c>
      <c r="N15" s="2" t="s">
        <v>8</v>
      </c>
      <c r="O15" s="27" t="s">
        <v>49</v>
      </c>
    </row>
    <row r="16" spans="1:16">
      <c r="A16">
        <v>15</v>
      </c>
      <c r="B16" s="48" t="s">
        <v>76</v>
      </c>
      <c r="C16" t="s">
        <v>73</v>
      </c>
      <c r="D16" t="s">
        <v>4</v>
      </c>
      <c r="F16" s="3" t="s">
        <v>25</v>
      </c>
      <c r="G16" s="14">
        <v>31</v>
      </c>
      <c r="H16" s="2" t="s">
        <v>8</v>
      </c>
      <c r="I16" s="25">
        <v>6</v>
      </c>
      <c r="L16" s="3" t="s">
        <v>53</v>
      </c>
      <c r="M16" s="27" t="s">
        <v>48</v>
      </c>
      <c r="N16" s="2" t="s">
        <v>8</v>
      </c>
      <c r="O16" s="27" t="s">
        <v>50</v>
      </c>
    </row>
    <row r="17" spans="1:15">
      <c r="A17">
        <v>16</v>
      </c>
      <c r="B17" s="48" t="s">
        <v>124</v>
      </c>
      <c r="C17" t="s">
        <v>74</v>
      </c>
      <c r="D17" t="s">
        <v>4</v>
      </c>
      <c r="F17" s="3" t="s">
        <v>26</v>
      </c>
      <c r="G17" s="2" t="s">
        <v>20</v>
      </c>
      <c r="H17" s="2" t="s">
        <v>8</v>
      </c>
      <c r="I17" s="2">
        <v>1</v>
      </c>
    </row>
    <row r="18" spans="1:15">
      <c r="A18">
        <v>17</v>
      </c>
      <c r="B18" s="48" t="s">
        <v>125</v>
      </c>
      <c r="C18" t="s">
        <v>74</v>
      </c>
      <c r="D18" t="s">
        <v>4</v>
      </c>
      <c r="F18" s="3" t="s">
        <v>27</v>
      </c>
      <c r="G18" s="9">
        <v>13</v>
      </c>
      <c r="H18" s="2" t="s">
        <v>8</v>
      </c>
      <c r="I18" s="2">
        <v>42</v>
      </c>
      <c r="L18" s="3"/>
    </row>
    <row r="19" spans="1:15">
      <c r="A19">
        <v>18</v>
      </c>
      <c r="B19" s="48" t="s">
        <v>126</v>
      </c>
      <c r="C19" t="s">
        <v>74</v>
      </c>
      <c r="D19" t="s">
        <v>4</v>
      </c>
      <c r="F19" s="3" t="s">
        <v>28</v>
      </c>
      <c r="G19" s="9" t="s">
        <v>13</v>
      </c>
      <c r="H19" s="2" t="s">
        <v>8</v>
      </c>
      <c r="I19" s="14" t="s">
        <v>14</v>
      </c>
    </row>
    <row r="20" spans="1:15">
      <c r="A20">
        <v>19</v>
      </c>
      <c r="B20" s="48" t="s">
        <v>103</v>
      </c>
      <c r="C20" t="s">
        <v>73</v>
      </c>
      <c r="D20" t="s">
        <v>4</v>
      </c>
      <c r="F20" s="3" t="s">
        <v>30</v>
      </c>
      <c r="G20" s="2">
        <v>21</v>
      </c>
      <c r="H20" s="2" t="s">
        <v>8</v>
      </c>
      <c r="I20" s="14">
        <v>5</v>
      </c>
      <c r="L20" s="69" t="s">
        <v>153</v>
      </c>
      <c r="M20" s="70"/>
    </row>
    <row r="21" spans="1:15">
      <c r="A21">
        <v>20</v>
      </c>
      <c r="B21" s="48" t="s">
        <v>104</v>
      </c>
      <c r="C21" t="s">
        <v>73</v>
      </c>
      <c r="D21" t="s">
        <v>4</v>
      </c>
      <c r="F21" s="3" t="s">
        <v>29</v>
      </c>
      <c r="G21" s="14">
        <v>7</v>
      </c>
      <c r="H21" s="2" t="s">
        <v>8</v>
      </c>
      <c r="I21" s="25" t="s">
        <v>19</v>
      </c>
      <c r="L21" s="3" t="s">
        <v>54</v>
      </c>
      <c r="M21" s="11" t="s">
        <v>52</v>
      </c>
      <c r="N21" s="2" t="s">
        <v>8</v>
      </c>
      <c r="O21" s="11" t="s">
        <v>53</v>
      </c>
    </row>
    <row r="22" spans="1:15">
      <c r="A22">
        <v>21</v>
      </c>
      <c r="B22" s="56" t="s">
        <v>106</v>
      </c>
      <c r="C22" t="s">
        <v>73</v>
      </c>
      <c r="D22" t="s">
        <v>4</v>
      </c>
      <c r="F22" s="3" t="s">
        <v>31</v>
      </c>
      <c r="G22" s="50">
        <v>43</v>
      </c>
      <c r="H22" s="2" t="s">
        <v>8</v>
      </c>
      <c r="I22" s="25" t="s">
        <v>21</v>
      </c>
    </row>
    <row r="23" spans="1:15">
      <c r="A23">
        <v>22</v>
      </c>
      <c r="B23" t="s">
        <v>127</v>
      </c>
      <c r="C23" t="s">
        <v>74</v>
      </c>
      <c r="D23" t="s">
        <v>4</v>
      </c>
      <c r="F23" s="3" t="s">
        <v>33</v>
      </c>
      <c r="G23" s="2" t="s">
        <v>15</v>
      </c>
      <c r="H23" s="2" t="s">
        <v>8</v>
      </c>
      <c r="I23" s="25">
        <v>15</v>
      </c>
    </row>
    <row r="24" spans="1:15">
      <c r="A24">
        <v>23</v>
      </c>
      <c r="B24" s="48" t="s">
        <v>99</v>
      </c>
      <c r="C24" t="s">
        <v>73</v>
      </c>
      <c r="D24" t="s">
        <v>4</v>
      </c>
      <c r="F24" s="3" t="s">
        <v>32</v>
      </c>
      <c r="G24" s="2">
        <v>24</v>
      </c>
      <c r="H24" s="2" t="s">
        <v>8</v>
      </c>
      <c r="I24" s="2">
        <v>30</v>
      </c>
    </row>
    <row r="25" spans="1:15">
      <c r="A25">
        <v>24</v>
      </c>
      <c r="B25" s="56" t="s">
        <v>109</v>
      </c>
      <c r="C25" t="s">
        <v>73</v>
      </c>
      <c r="D25" t="s">
        <v>4</v>
      </c>
      <c r="F25" s="3" t="s">
        <v>34</v>
      </c>
      <c r="G25" s="2">
        <v>34</v>
      </c>
      <c r="H25" s="2" t="s">
        <v>8</v>
      </c>
      <c r="I25" s="2" t="s">
        <v>18</v>
      </c>
    </row>
    <row r="26" spans="1:15">
      <c r="A26">
        <v>25</v>
      </c>
      <c r="B26" s="56" t="s">
        <v>105</v>
      </c>
      <c r="C26" t="s">
        <v>73</v>
      </c>
      <c r="D26" t="s">
        <v>4</v>
      </c>
      <c r="F26" s="3" t="s">
        <v>35</v>
      </c>
      <c r="G26" s="25" t="s">
        <v>12</v>
      </c>
      <c r="H26" s="2" t="s">
        <v>8</v>
      </c>
      <c r="I26" s="25">
        <v>29</v>
      </c>
    </row>
    <row r="27" spans="1:15">
      <c r="A27">
        <v>26</v>
      </c>
      <c r="B27" s="56" t="s">
        <v>110</v>
      </c>
      <c r="C27" t="s">
        <v>73</v>
      </c>
      <c r="D27" t="s">
        <v>4</v>
      </c>
      <c r="F27" s="3" t="s">
        <v>36</v>
      </c>
      <c r="G27" s="25">
        <v>33</v>
      </c>
      <c r="H27" s="2" t="s">
        <v>8</v>
      </c>
      <c r="I27" s="25">
        <v>17</v>
      </c>
    </row>
    <row r="28" spans="1:15">
      <c r="A28">
        <v>27</v>
      </c>
      <c r="B28" t="s">
        <v>128</v>
      </c>
      <c r="C28" t="s">
        <v>74</v>
      </c>
      <c r="D28" t="s">
        <v>4</v>
      </c>
      <c r="F28" s="3" t="s">
        <v>37</v>
      </c>
      <c r="G28" s="25">
        <v>2</v>
      </c>
      <c r="H28" s="2" t="s">
        <v>8</v>
      </c>
      <c r="I28" s="9">
        <v>39</v>
      </c>
    </row>
    <row r="29" spans="1:15">
      <c r="A29">
        <v>28</v>
      </c>
      <c r="B29" t="s">
        <v>129</v>
      </c>
      <c r="C29" t="s">
        <v>74</v>
      </c>
      <c r="D29" t="s">
        <v>4</v>
      </c>
      <c r="F29" s="3" t="s">
        <v>38</v>
      </c>
      <c r="G29" s="2" t="s">
        <v>17</v>
      </c>
      <c r="H29" s="2" t="s">
        <v>8</v>
      </c>
      <c r="I29" s="2" t="s">
        <v>11</v>
      </c>
    </row>
    <row r="30" spans="1:15">
      <c r="A30">
        <v>29</v>
      </c>
      <c r="B30" s="56" t="s">
        <v>91</v>
      </c>
      <c r="C30" t="s">
        <v>73</v>
      </c>
      <c r="D30" t="s">
        <v>4</v>
      </c>
      <c r="F30" s="3" t="s">
        <v>39</v>
      </c>
      <c r="G30" s="2">
        <v>22</v>
      </c>
      <c r="H30" s="2" t="s">
        <v>8</v>
      </c>
      <c r="I30" s="2">
        <v>18</v>
      </c>
    </row>
    <row r="31" spans="1:15">
      <c r="A31">
        <v>30</v>
      </c>
      <c r="B31" s="56" t="s">
        <v>80</v>
      </c>
      <c r="C31" t="s">
        <v>73</v>
      </c>
      <c r="D31" t="s">
        <v>4</v>
      </c>
    </row>
    <row r="32" spans="1:15">
      <c r="A32">
        <v>31</v>
      </c>
      <c r="B32" t="s">
        <v>81</v>
      </c>
      <c r="C32" t="s">
        <v>73</v>
      </c>
      <c r="D32" t="s">
        <v>4</v>
      </c>
    </row>
    <row r="33" spans="1:9">
      <c r="A33">
        <v>32</v>
      </c>
      <c r="B33" s="56" t="s">
        <v>107</v>
      </c>
      <c r="C33" t="s">
        <v>73</v>
      </c>
      <c r="D33" t="s">
        <v>4</v>
      </c>
    </row>
    <row r="34" spans="1:9">
      <c r="A34">
        <v>33</v>
      </c>
      <c r="B34" s="56" t="s">
        <v>132</v>
      </c>
      <c r="C34" t="s">
        <v>74</v>
      </c>
      <c r="D34" t="s">
        <v>4</v>
      </c>
      <c r="F34" s="41" t="s">
        <v>149</v>
      </c>
      <c r="G34" s="42"/>
    </row>
    <row r="35" spans="1:9">
      <c r="A35">
        <v>34</v>
      </c>
      <c r="B35" t="s">
        <v>87</v>
      </c>
      <c r="C35" t="s">
        <v>73</v>
      </c>
      <c r="D35" t="s">
        <v>4</v>
      </c>
      <c r="F35" s="3" t="s">
        <v>40</v>
      </c>
      <c r="G35" s="25" t="s">
        <v>30</v>
      </c>
      <c r="H35" s="2" t="s">
        <v>8</v>
      </c>
      <c r="I35" s="25" t="s">
        <v>33</v>
      </c>
    </row>
    <row r="36" spans="1:9">
      <c r="A36">
        <v>35</v>
      </c>
      <c r="B36" t="s">
        <v>111</v>
      </c>
      <c r="C36" t="s">
        <v>73</v>
      </c>
      <c r="D36" t="s">
        <v>4</v>
      </c>
      <c r="F36" s="3" t="s">
        <v>41</v>
      </c>
      <c r="G36" s="25" t="s">
        <v>32</v>
      </c>
      <c r="H36" s="2" t="s">
        <v>8</v>
      </c>
      <c r="I36" s="25" t="s">
        <v>24</v>
      </c>
    </row>
    <row r="37" spans="1:9">
      <c r="A37">
        <v>36</v>
      </c>
      <c r="B37" s="56" t="s">
        <v>100</v>
      </c>
      <c r="C37" t="s">
        <v>73</v>
      </c>
      <c r="D37" t="s">
        <v>4</v>
      </c>
      <c r="F37" s="3" t="s">
        <v>42</v>
      </c>
      <c r="G37" s="25" t="s">
        <v>28</v>
      </c>
      <c r="H37" s="2" t="s">
        <v>8</v>
      </c>
      <c r="I37" s="25" t="s">
        <v>35</v>
      </c>
    </row>
    <row r="38" spans="1:9">
      <c r="A38">
        <v>37</v>
      </c>
      <c r="B38" t="s">
        <v>130</v>
      </c>
      <c r="C38" t="s">
        <v>74</v>
      </c>
      <c r="D38" t="s">
        <v>4</v>
      </c>
      <c r="F38" s="3" t="s">
        <v>43</v>
      </c>
      <c r="G38" s="25" t="s">
        <v>38</v>
      </c>
      <c r="H38" s="2" t="s">
        <v>8</v>
      </c>
      <c r="I38" s="25" t="s">
        <v>31</v>
      </c>
    </row>
    <row r="39" spans="1:9">
      <c r="A39">
        <v>38</v>
      </c>
      <c r="B39" s="56" t="s">
        <v>131</v>
      </c>
      <c r="C39" t="s">
        <v>74</v>
      </c>
      <c r="D39" t="s">
        <v>4</v>
      </c>
      <c r="F39" s="3" t="s">
        <v>44</v>
      </c>
      <c r="G39" s="25" t="s">
        <v>34</v>
      </c>
      <c r="H39" s="2" t="s">
        <v>8</v>
      </c>
      <c r="I39" s="25" t="s">
        <v>39</v>
      </c>
    </row>
    <row r="40" spans="1:9">
      <c r="A40">
        <v>39</v>
      </c>
      <c r="B40" t="s">
        <v>112</v>
      </c>
      <c r="C40" t="s">
        <v>73</v>
      </c>
      <c r="D40" t="s">
        <v>4</v>
      </c>
      <c r="F40" s="3" t="s">
        <v>45</v>
      </c>
      <c r="G40" s="25" t="s">
        <v>26</v>
      </c>
      <c r="H40" s="2" t="s">
        <v>8</v>
      </c>
      <c r="I40" s="25" t="s">
        <v>27</v>
      </c>
    </row>
    <row r="41" spans="1:9">
      <c r="A41">
        <v>40</v>
      </c>
      <c r="B41" t="s">
        <v>88</v>
      </c>
      <c r="C41" t="s">
        <v>73</v>
      </c>
      <c r="D41" t="s">
        <v>4</v>
      </c>
      <c r="F41" s="3" t="s">
        <v>46</v>
      </c>
      <c r="G41" s="25" t="s">
        <v>36</v>
      </c>
      <c r="H41" s="2" t="s">
        <v>8</v>
      </c>
      <c r="I41" s="25" t="s">
        <v>37</v>
      </c>
    </row>
    <row r="42" spans="1:9">
      <c r="A42">
        <v>41</v>
      </c>
      <c r="B42" s="56" t="s">
        <v>89</v>
      </c>
      <c r="C42" t="s">
        <v>73</v>
      </c>
      <c r="D42" t="s">
        <v>4</v>
      </c>
      <c r="F42" s="3" t="s">
        <v>47</v>
      </c>
      <c r="G42" s="25" t="s">
        <v>29</v>
      </c>
      <c r="H42" s="2" t="s">
        <v>8</v>
      </c>
      <c r="I42" s="25" t="s">
        <v>25</v>
      </c>
    </row>
    <row r="43" spans="1:9">
      <c r="A43">
        <v>42</v>
      </c>
      <c r="B43" s="56" t="s">
        <v>64</v>
      </c>
      <c r="C43" t="s">
        <v>74</v>
      </c>
      <c r="D43" t="s">
        <v>4</v>
      </c>
    </row>
    <row r="44" spans="1:9">
      <c r="A44">
        <v>43</v>
      </c>
      <c r="B44" t="s">
        <v>63</v>
      </c>
      <c r="C44" t="s">
        <v>74</v>
      </c>
      <c r="D44" t="s">
        <v>4</v>
      </c>
    </row>
    <row r="45" spans="1:9">
      <c r="B45" s="55"/>
    </row>
    <row r="47" spans="1:9">
      <c r="B47" s="55"/>
    </row>
    <row r="49" spans="2:2">
      <c r="B49" s="55"/>
    </row>
    <row r="50" spans="2:2">
      <c r="B50" s="55"/>
    </row>
    <row r="51" spans="2:2">
      <c r="B51" s="55"/>
    </row>
    <row r="54" spans="2:2">
      <c r="B54" s="6"/>
    </row>
    <row r="55" spans="2:2">
      <c r="B55" s="6"/>
    </row>
  </sheetData>
  <sheetProtection selectLockedCells="1"/>
  <sortState ref="B2:C44">
    <sortCondition ref="B2:B44"/>
  </sortState>
  <mergeCells count="2">
    <mergeCell ref="L20:M20"/>
    <mergeCell ref="L14:M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rgb="FF00CC00"/>
  </sheetPr>
  <dimension ref="A1:T53"/>
  <sheetViews>
    <sheetView tabSelected="1" topLeftCell="A14" zoomScale="90" zoomScaleNormal="90" workbookViewId="0">
      <selection activeCell="J44" sqref="J44"/>
    </sheetView>
  </sheetViews>
  <sheetFormatPr defaultRowHeight="15"/>
  <cols>
    <col min="1" max="1" width="5.85546875" bestFit="1" customWidth="1"/>
    <col min="2" max="2" width="29.140625" style="58" bestFit="1" customWidth="1"/>
    <col min="3" max="3" width="22.42578125" style="58" bestFit="1" customWidth="1"/>
    <col min="4" max="4" width="10.42578125" style="58" bestFit="1" customWidth="1"/>
    <col min="5" max="5" width="12.7109375" style="58" customWidth="1"/>
    <col min="6" max="6" width="9.140625" style="3"/>
    <col min="7" max="7" width="31.140625" style="2" bestFit="1" customWidth="1"/>
    <col min="8" max="8" width="5.7109375" style="19" customWidth="1"/>
    <col min="9" max="9" width="9.140625" style="2"/>
    <col min="10" max="10" width="5.7109375" style="19" customWidth="1"/>
    <col min="11" max="11" width="33.42578125" style="2" bestFit="1" customWidth="1"/>
    <col min="12" max="12" width="31.5703125" style="4" bestFit="1" customWidth="1"/>
    <col min="13" max="13" width="11.5703125" style="62" customWidth="1"/>
    <col min="14" max="14" width="9.140625" style="2"/>
    <col min="15" max="15" width="31.140625" style="2" bestFit="1" customWidth="1"/>
    <col min="16" max="16" width="5.7109375" style="19" customWidth="1"/>
    <col min="17" max="17" width="9.140625" style="2"/>
    <col min="18" max="18" width="5.7109375" style="19" customWidth="1"/>
    <col min="19" max="19" width="31.140625" style="2" bestFit="1" customWidth="1"/>
    <col min="20" max="20" width="31.5703125" style="5" bestFit="1" customWidth="1"/>
  </cols>
  <sheetData>
    <row r="1" spans="1:20">
      <c r="A1" s="1" t="s">
        <v>0</v>
      </c>
      <c r="B1" s="57" t="s">
        <v>1</v>
      </c>
      <c r="C1" s="57" t="s">
        <v>2</v>
      </c>
      <c r="D1" s="57" t="s">
        <v>3</v>
      </c>
      <c r="F1" s="69" t="s">
        <v>118</v>
      </c>
      <c r="G1" s="70"/>
      <c r="H1" s="18" t="s">
        <v>10</v>
      </c>
      <c r="J1" s="18" t="s">
        <v>9</v>
      </c>
      <c r="L1" s="4" t="s">
        <v>55</v>
      </c>
      <c r="N1" s="69" t="s">
        <v>150</v>
      </c>
      <c r="O1" s="70"/>
      <c r="P1" s="18" t="s">
        <v>10</v>
      </c>
      <c r="R1" s="18" t="s">
        <v>9</v>
      </c>
      <c r="T1" s="4" t="s">
        <v>55</v>
      </c>
    </row>
    <row r="2" spans="1:20">
      <c r="A2">
        <v>1</v>
      </c>
      <c r="B2" s="48" t="s">
        <v>61</v>
      </c>
      <c r="C2" t="s">
        <v>74</v>
      </c>
      <c r="D2" s="58" t="s">
        <v>4</v>
      </c>
      <c r="F2" s="3" t="s">
        <v>11</v>
      </c>
      <c r="G2" s="2" t="str">
        <f>IF(ISERROR(VLOOKUP('U13 by Code'!G2,'U13 by Team'!$A$2:$B$44,2,0))=TRUE,'U13 by Code'!G2,VLOOKUP('U13 by Code'!G2,'U13 by Team'!$A$2:$B$44,2,0))</f>
        <v>ELLESMERE RANGERS</v>
      </c>
      <c r="H2" s="19">
        <v>1</v>
      </c>
      <c r="I2" s="2" t="s">
        <v>8</v>
      </c>
      <c r="J2" s="19">
        <v>3</v>
      </c>
      <c r="K2" s="2" t="str">
        <f>IF(ISERROR(VLOOKUP('U13 by Code'!I2,'U13 by Team'!$A$2:$B$44,2,0))=TRUE,'U13 by Code'!I2,VLOOKUP('U13 by Code'!I2,'U13 by Team'!$A$2:$B$44,2,0))</f>
        <v xml:space="preserve">Bridgnorth Spartans </v>
      </c>
      <c r="L2" s="4" t="str">
        <f t="shared" ref="L2:L12" si="0">IF(OR(H2="",J2=""),F2,IF(H2=J2,F2,IF(H2&gt;J2,G2,K2)))</f>
        <v xml:space="preserve">Bridgnorth Spartans </v>
      </c>
      <c r="M2" s="63"/>
      <c r="N2" s="3" t="s">
        <v>48</v>
      </c>
      <c r="O2" s="2" t="str">
        <f>VLOOKUP('U13 by Code'!M2,'U13 by Team'!$F$35:$L$42,7,0)</f>
        <v>F3</v>
      </c>
      <c r="Q2" s="50" t="s">
        <v>8</v>
      </c>
      <c r="S2" s="2" t="str">
        <f>VLOOKUP('U13 by Code'!O2,'U13 by Team'!$F$35:$L$42,7,0)</f>
        <v>B3</v>
      </c>
      <c r="T2" s="4" t="str">
        <f>IF(OR(P2="",R2=""),N2,IF(P2=R2,N2,IF(P2&gt;R2,O2,S2)))</f>
        <v>QF 1</v>
      </c>
    </row>
    <row r="3" spans="1:20">
      <c r="A3">
        <v>2</v>
      </c>
      <c r="B3" s="48" t="s">
        <v>82</v>
      </c>
      <c r="C3" t="s">
        <v>73</v>
      </c>
      <c r="D3" s="58" t="s">
        <v>4</v>
      </c>
      <c r="F3" s="3" t="s">
        <v>12</v>
      </c>
      <c r="G3" s="2" t="str">
        <f>IF(ISERROR(VLOOKUP('U13 by Code'!G3,'U13 by Team'!$A$2:$B$44,2,0))=TRUE,'U13 by Code'!G3,VLOOKUP('U13 by Code'!G3,'U13 by Team'!$A$2:$B$44,2,0))</f>
        <v>SHAWBURY UTD HARRIERS</v>
      </c>
      <c r="H3" s="19">
        <v>2</v>
      </c>
      <c r="I3" s="50" t="s">
        <v>8</v>
      </c>
      <c r="J3" s="19">
        <v>5</v>
      </c>
      <c r="K3" s="2" t="str">
        <f>IF(ISERROR(VLOOKUP('U13 by Code'!I3,'U13 by Team'!$A$2:$B$44,2,0))=TRUE,'U13 by Code'!I3,VLOOKUP('U13 by Code'!I3,'U13 by Team'!$A$2:$B$44,2,0))</f>
        <v>SAHA GALAXY</v>
      </c>
      <c r="L3" s="4" t="str">
        <f t="shared" si="0"/>
        <v>SAHA GALAXY</v>
      </c>
      <c r="M3" s="63"/>
      <c r="N3" s="3" t="s">
        <v>49</v>
      </c>
      <c r="O3" s="2" t="str">
        <f>VLOOKUP('U13 by Code'!M3,'U13 by Team'!$F$35:$L$42,7,0)</f>
        <v>E3</v>
      </c>
      <c r="Q3" s="50" t="s">
        <v>8</v>
      </c>
      <c r="S3" s="2" t="str">
        <f>VLOOKUP('U13 by Code'!O3,'U13 by Team'!$F$35:$L$42,7,0)</f>
        <v>H3</v>
      </c>
      <c r="T3" s="4" t="str">
        <f>IF(OR(P3="",R3=""),N3,IF(P3=R3,N3,IF(P3&gt;R3,O3,S3)))</f>
        <v>QF 2</v>
      </c>
    </row>
    <row r="4" spans="1:20">
      <c r="A4">
        <v>3</v>
      </c>
      <c r="B4" s="48" t="s">
        <v>90</v>
      </c>
      <c r="C4" t="s">
        <v>73</v>
      </c>
      <c r="D4" s="58" t="s">
        <v>4</v>
      </c>
      <c r="F4" s="3" t="s">
        <v>13</v>
      </c>
      <c r="G4" s="2" t="str">
        <f>IF(ISERROR(VLOOKUP('U13 by Code'!G4,'U13 by Team'!$A$2:$B$44,2,0))=TRUE,'U13 by Code'!G4,VLOOKUP('U13 by Code'!G4,'U13 by Team'!$A$2:$B$44,2,0))</f>
        <v>MEOLE BRACE JUNIORS</v>
      </c>
      <c r="H4" s="19">
        <v>3</v>
      </c>
      <c r="I4" s="50" t="s">
        <v>8</v>
      </c>
      <c r="J4" s="19">
        <v>0</v>
      </c>
      <c r="K4" s="2" t="str">
        <f>IF(ISERROR(VLOOKUP('U13 by Code'!I4,'U13 by Team'!$A$2:$B$44,2,0))=TRUE,'U13 by Code'!I4,VLOOKUP('U13 by Code'!I4,'U13 by Team'!$A$2:$B$44,2,0))</f>
        <v>UP &amp; COMERS FALCONS</v>
      </c>
      <c r="L4" s="4" t="str">
        <f t="shared" si="0"/>
        <v>MEOLE BRACE JUNIORS</v>
      </c>
      <c r="M4" s="63"/>
      <c r="N4" s="3" t="s">
        <v>50</v>
      </c>
      <c r="O4" s="2" t="str">
        <f>VLOOKUP('U13 by Code'!M4,'U13 by Team'!$F$35:$L$42,7,0)</f>
        <v>A3</v>
      </c>
      <c r="Q4" s="50" t="s">
        <v>8</v>
      </c>
      <c r="S4" s="2" t="str">
        <f>VLOOKUP('U13 by Code'!O4,'U13 by Team'!$F$35:$L$42,7,0)</f>
        <v>C3</v>
      </c>
      <c r="T4" s="4" t="str">
        <f>IF(OR(P4="",R4=""),N4,IF(P4=R4,N4,IF(P4&gt;R4,O4,S4)))</f>
        <v>QF 3</v>
      </c>
    </row>
    <row r="5" spans="1:20">
      <c r="A5">
        <v>4</v>
      </c>
      <c r="B5" s="48" t="s">
        <v>120</v>
      </c>
      <c r="C5" t="s">
        <v>74</v>
      </c>
      <c r="D5" s="58" t="s">
        <v>4</v>
      </c>
      <c r="F5" s="37" t="s">
        <v>14</v>
      </c>
      <c r="G5" s="38" t="str">
        <f>IF(ISERROR(VLOOKUP('U13 by Code'!G5,'U13 by Team'!$A$2:$B$44,2,0))=TRUE,'U13 by Code'!G5,VLOOKUP('U13 by Code'!G5,'U13 by Team'!$A$2:$B$44,2,0))</f>
        <v>Wellington Amateurs United</v>
      </c>
      <c r="H5" s="19">
        <v>4</v>
      </c>
      <c r="I5" s="50" t="s">
        <v>8</v>
      </c>
      <c r="J5" s="19">
        <v>3</v>
      </c>
      <c r="K5" s="38" t="str">
        <f>IF(ISERROR(VLOOKUP('U13 by Code'!I5,'U13 by Team'!$A$2:$B$44,2,0))=TRUE,'U13 by Code'!I5,VLOOKUP('U13 by Code'!I5,'U13 by Team'!$A$2:$B$44,2,0))</f>
        <v>WORTHEN JUNIORS</v>
      </c>
      <c r="L5" s="4" t="str">
        <f t="shared" si="0"/>
        <v>Wellington Amateurs United</v>
      </c>
      <c r="M5" s="63"/>
      <c r="N5" s="3" t="s">
        <v>51</v>
      </c>
      <c r="O5" s="2" t="str">
        <f>VLOOKUP('U13 by Code'!M5,'U13 by Team'!$F$35:$L$42,7,0)</f>
        <v>G3</v>
      </c>
      <c r="P5" s="51"/>
      <c r="Q5" s="50" t="s">
        <v>8</v>
      </c>
      <c r="S5" s="2" t="str">
        <f>VLOOKUP('U13 by Code'!O5,'U13 by Team'!$F$35:$L$42,7,0)</f>
        <v>D3</v>
      </c>
      <c r="T5" s="4" t="str">
        <f>IF(OR(P5="",R5=""),N5,IF(P5=R5,N5,IF(P5&gt;R5,O5,S5)))</f>
        <v>QF 4</v>
      </c>
    </row>
    <row r="6" spans="1:20">
      <c r="A6">
        <v>5</v>
      </c>
      <c r="B6" s="48" t="s">
        <v>121</v>
      </c>
      <c r="C6" t="s">
        <v>74</v>
      </c>
      <c r="D6" s="58" t="s">
        <v>4</v>
      </c>
      <c r="F6" s="37" t="s">
        <v>15</v>
      </c>
      <c r="G6" s="38" t="str">
        <f>IF(ISERROR(VLOOKUP('U13 by Code'!G6,'U13 by Team'!$A$2:$B$44,2,0))=TRUE,'U13 by Code'!G6,VLOOKUP('U13 by Code'!G6,'U13 by Team'!$A$2:$B$44,2,0))</f>
        <v>CRAVEN ARMS JUNIORS</v>
      </c>
      <c r="H6" s="19">
        <v>0</v>
      </c>
      <c r="I6" s="50" t="s">
        <v>8</v>
      </c>
      <c r="J6" s="19">
        <v>5</v>
      </c>
      <c r="K6" s="38" t="str">
        <f>IF(ISERROR(VLOOKUP('U13 by Code'!I6,'U13 by Team'!$A$2:$B$44,2,0))=TRUE,'U13 by Code'!I6,VLOOKUP('U13 by Code'!I6,'U13 by Team'!$A$2:$B$44,2,0))</f>
        <v xml:space="preserve">Wellington Amateurs </v>
      </c>
      <c r="L6" s="4" t="str">
        <f t="shared" si="0"/>
        <v xml:space="preserve">Wellington Amateurs </v>
      </c>
    </row>
    <row r="7" spans="1:20">
      <c r="A7">
        <v>6</v>
      </c>
      <c r="B7" s="48" t="s">
        <v>66</v>
      </c>
      <c r="C7" t="s">
        <v>74</v>
      </c>
      <c r="D7" s="58" t="s">
        <v>4</v>
      </c>
      <c r="F7" s="37" t="s">
        <v>16</v>
      </c>
      <c r="G7" s="38" t="str">
        <f>IF(ISERROR(VLOOKUP('U13 by Code'!G7,'U13 by Team'!$A$2:$B$44,2,0))=TRUE,'U13 by Code'!G7,VLOOKUP('U13 by Code'!G7,'U13 by Team'!$A$2:$B$44,2,0))</f>
        <v>NC United Blues</v>
      </c>
      <c r="H7" s="19">
        <v>7</v>
      </c>
      <c r="I7" s="50" t="s">
        <v>8</v>
      </c>
      <c r="J7" s="19">
        <v>4</v>
      </c>
      <c r="K7" s="38" t="str">
        <f>IF(ISERROR(VLOOKUP('U13 by Code'!I7,'U13 by Team'!$A$2:$B$44,2,0))=TRUE,'U13 by Code'!I7,VLOOKUP('U13 by Code'!I7,'U13 by Team'!$A$2:$B$44,2,0))</f>
        <v>SHAWBURY UTD HAWKS</v>
      </c>
      <c r="L7" s="4" t="str">
        <f t="shared" si="0"/>
        <v>NC United Blues</v>
      </c>
      <c r="N7" s="23"/>
      <c r="O7" s="23"/>
      <c r="Q7" s="23"/>
      <c r="S7" s="23"/>
    </row>
    <row r="8" spans="1:20">
      <c r="A8">
        <v>7</v>
      </c>
      <c r="B8" s="55" t="s">
        <v>75</v>
      </c>
      <c r="C8" t="s">
        <v>73</v>
      </c>
      <c r="D8" s="58" t="s">
        <v>4</v>
      </c>
      <c r="F8" s="37" t="s">
        <v>17</v>
      </c>
      <c r="G8" s="38" t="str">
        <f>IF(ISERROR(VLOOKUP('U13 by Code'!G8,'U13 by Team'!$A$2:$B$44,2,0))=TRUE,'U13 by Code'!G8,VLOOKUP('U13 by Code'!G8,'U13 by Team'!$A$2:$B$44,2,0))</f>
        <v xml:space="preserve">Highley Welfare </v>
      </c>
      <c r="H8" s="19">
        <v>3</v>
      </c>
      <c r="I8" s="50" t="s">
        <v>8</v>
      </c>
      <c r="J8" s="19">
        <v>0</v>
      </c>
      <c r="K8" s="38" t="str">
        <f>IF(ISERROR(VLOOKUP('U13 by Code'!I8,'U13 by Team'!$A$2:$B$44,2,0))=TRUE,'U13 by Code'!I8,VLOOKUP('U13 by Code'!I8,'U13 by Team'!$A$2:$B$44,2,0))</f>
        <v>LLANYMYNECH JUNIORS</v>
      </c>
      <c r="L8" s="4" t="str">
        <f t="shared" si="0"/>
        <v xml:space="preserve">Highley Welfare </v>
      </c>
      <c r="N8" s="23"/>
      <c r="O8" s="23"/>
      <c r="Q8" s="23"/>
      <c r="S8" s="23"/>
    </row>
    <row r="9" spans="1:20">
      <c r="A9">
        <v>8</v>
      </c>
      <c r="B9" s="55" t="s">
        <v>108</v>
      </c>
      <c r="C9" t="s">
        <v>73</v>
      </c>
      <c r="D9" s="58" t="s">
        <v>4</v>
      </c>
      <c r="F9" s="37" t="s">
        <v>18</v>
      </c>
      <c r="G9" s="38" t="str">
        <f>IF(ISERROR(VLOOKUP('U13 by Code'!G9,'U13 by Team'!$A$2:$B$44,2,0))=TRUE,'U13 by Code'!G9,VLOOKUP('U13 by Code'!G9,'U13 by Team'!$A$2:$B$44,2,0))</f>
        <v xml:space="preserve">Shifnal Town </v>
      </c>
      <c r="H9" s="19">
        <v>2</v>
      </c>
      <c r="I9" s="50" t="s">
        <v>8</v>
      </c>
      <c r="J9" s="19">
        <v>6</v>
      </c>
      <c r="K9" s="38" t="str">
        <f>IF(ISERROR(VLOOKUP('U13 by Code'!I9,'U13 by Team'!$A$2:$B$44,2,0))=TRUE,'U13 by Code'!I9,VLOOKUP('U13 by Code'!I9,'U13 by Team'!$A$2:$B$44,2,0))</f>
        <v>OSWESTRY DASHOUNDS</v>
      </c>
      <c r="L9" s="4" t="str">
        <f t="shared" si="0"/>
        <v>OSWESTRY DASHOUNDS</v>
      </c>
      <c r="N9" s="23"/>
      <c r="O9" s="23"/>
      <c r="Q9" s="23"/>
      <c r="S9" s="23"/>
    </row>
    <row r="10" spans="1:20">
      <c r="A10">
        <v>9</v>
      </c>
      <c r="B10" s="55" t="s">
        <v>92</v>
      </c>
      <c r="C10" t="s">
        <v>73</v>
      </c>
      <c r="D10" s="58" t="s">
        <v>4</v>
      </c>
      <c r="F10" s="37" t="s">
        <v>19</v>
      </c>
      <c r="G10" s="54" t="str">
        <f>IF(ISERROR(VLOOKUP('U13 by Code'!G10,'U13 by Team'!$A$2:$B$44,2,0))=TRUE,'U13 by Code'!G10,VLOOKUP('U13 by Code'!G10,'U13 by Team'!$A$2:$B$44,2,0))</f>
        <v>BAYSTON HILL JUNIORS</v>
      </c>
      <c r="H10" s="19">
        <v>2</v>
      </c>
      <c r="I10" s="54" t="s">
        <v>8</v>
      </c>
      <c r="J10" s="19">
        <v>5</v>
      </c>
      <c r="K10" s="54" t="str">
        <f>IF(ISERROR(VLOOKUP('U13 by Code'!I10,'U13 by Team'!$A$2:$B$44,2,0))=TRUE,'U13 by Code'!I10,VLOOKUP('U13 by Code'!I10,'U13 by Team'!$A$2:$B$44,2,0))</f>
        <v>UP &amp; COMERS HAWKS</v>
      </c>
      <c r="L10" s="4" t="str">
        <f t="shared" si="0"/>
        <v>UP &amp; COMERS HAWKS</v>
      </c>
      <c r="N10" s="23"/>
      <c r="O10" s="23"/>
      <c r="Q10" s="23"/>
      <c r="S10" s="23"/>
    </row>
    <row r="11" spans="1:20">
      <c r="A11">
        <v>10</v>
      </c>
      <c r="B11" s="48" t="s">
        <v>122</v>
      </c>
      <c r="C11" t="s">
        <v>74</v>
      </c>
      <c r="D11" s="58" t="s">
        <v>4</v>
      </c>
      <c r="E11" s="65"/>
      <c r="F11" s="37" t="s">
        <v>20</v>
      </c>
      <c r="G11" s="54" t="str">
        <f>IF(ISERROR(VLOOKUP('U13 by Code'!G11,'U13 by Team'!$A$2:$B$44,2,0))=TRUE,'U13 by Code'!G11,VLOOKUP('U13 by Code'!G11,'U13 by Team'!$A$2:$B$44,2,0))</f>
        <v>SHREWSBURY JNR DEVILS</v>
      </c>
      <c r="H11" s="19">
        <v>0</v>
      </c>
      <c r="I11" s="54" t="s">
        <v>8</v>
      </c>
      <c r="J11" s="19">
        <v>3</v>
      </c>
      <c r="K11" s="54" t="str">
        <f>IF(ISERROR(VLOOKUP('U13 by Code'!I11,'U13 by Team'!$A$2:$B$44,2,0))=TRUE,'U13 by Code'!I11,VLOOKUP('U13 by Code'!I11,'U13 by Team'!$A$2:$B$44,2,0))</f>
        <v xml:space="preserve">Lawley Lightmoor Comets </v>
      </c>
      <c r="L11" s="4" t="str">
        <f t="shared" si="0"/>
        <v xml:space="preserve">Lawley Lightmoor Comets </v>
      </c>
      <c r="N11" s="23"/>
      <c r="O11" s="23"/>
      <c r="Q11" s="23"/>
      <c r="S11" s="23"/>
    </row>
    <row r="12" spans="1:20">
      <c r="A12">
        <v>11</v>
      </c>
      <c r="B12" s="48" t="s">
        <v>123</v>
      </c>
      <c r="C12" t="s">
        <v>74</v>
      </c>
      <c r="D12" s="58" t="s">
        <v>4</v>
      </c>
      <c r="F12" s="24" t="s">
        <v>21</v>
      </c>
      <c r="G12" s="54" t="str">
        <f>IF(ISERROR(VLOOKUP('U13 by Code'!G12,'U13 by Team'!$A$2:$B$44,2,0))=TRUE,'U13 by Code'!G12,VLOOKUP('U13 by Code'!G12,'U13 by Team'!$A$2:$B$44,2,0))</f>
        <v xml:space="preserve">Shifnal Harriers </v>
      </c>
      <c r="H12" s="19">
        <v>12</v>
      </c>
      <c r="I12" s="54" t="s">
        <v>8</v>
      </c>
      <c r="J12" s="19">
        <v>2</v>
      </c>
      <c r="K12" s="54" t="str">
        <f>IF(ISERROR(VLOOKUP('U13 by Code'!I12,'U13 by Team'!$A$2:$B$44,2,0))=TRUE,'U13 by Code'!I12,VLOOKUP('U13 by Code'!I12,'U13 by Team'!$A$2:$B$44,2,0))</f>
        <v>WHITCHURCH ALPORT JUNIORS</v>
      </c>
      <c r="L12" s="4" t="str">
        <f t="shared" si="0"/>
        <v xml:space="preserve">Shifnal Harriers </v>
      </c>
      <c r="N12" s="3"/>
      <c r="T12" s="4"/>
    </row>
    <row r="13" spans="1:20">
      <c r="A13">
        <v>12</v>
      </c>
      <c r="B13" s="48" t="s">
        <v>83</v>
      </c>
      <c r="C13" t="s">
        <v>73</v>
      </c>
      <c r="D13" s="58" t="s">
        <v>4</v>
      </c>
      <c r="N13" s="3"/>
      <c r="T13" s="4"/>
    </row>
    <row r="14" spans="1:20">
      <c r="A14">
        <v>13</v>
      </c>
      <c r="B14" s="48" t="s">
        <v>84</v>
      </c>
      <c r="C14" t="s">
        <v>73</v>
      </c>
      <c r="D14" s="58" t="s">
        <v>4</v>
      </c>
      <c r="F14" s="69" t="s">
        <v>147</v>
      </c>
      <c r="G14" s="70"/>
      <c r="H14" s="18" t="s">
        <v>10</v>
      </c>
      <c r="J14" s="18" t="s">
        <v>9</v>
      </c>
      <c r="N14" s="69" t="s">
        <v>151</v>
      </c>
      <c r="O14" s="70"/>
      <c r="P14" s="18" t="s">
        <v>10</v>
      </c>
      <c r="R14" s="18" t="s">
        <v>9</v>
      </c>
    </row>
    <row r="15" spans="1:20">
      <c r="A15">
        <v>14</v>
      </c>
      <c r="B15" s="48" t="s">
        <v>93</v>
      </c>
      <c r="C15" t="s">
        <v>73</v>
      </c>
      <c r="D15" s="58" t="s">
        <v>4</v>
      </c>
      <c r="F15" s="3" t="s">
        <v>24</v>
      </c>
      <c r="G15" s="2" t="str">
        <f>IF(ISERROR(VLOOKUP('U13 by Code'!G15,'U13 by Team'!$A$2:$B$44,2,0))=TRUE,VLOOKUP('U13 by Code'!G15,'U13 by Team'!$F$2:$L$12,7,0),VLOOKUP('U13 by Code'!G15,'U13 by Team'!$A$2:$B$44,2,0))</f>
        <v>OSWESTRY GREYHOUNDS</v>
      </c>
      <c r="H15" s="19">
        <v>5</v>
      </c>
      <c r="I15" s="50" t="s">
        <v>8</v>
      </c>
      <c r="J15" s="19">
        <v>1</v>
      </c>
      <c r="K15" s="13" t="str">
        <f>IF(ISERROR(VLOOKUP('U13 by Code'!I15,'U13 by Team'!$A$2:$B$44,2,0))=TRUE,VLOOKUP('U13 by Code'!I15,'U13 by Team'!$F$2:$L$12,7,0),VLOOKUP('U13 by Code'!I15,'U13 by Team'!$A$2:$B$44,2,0))</f>
        <v>NC United Blues</v>
      </c>
      <c r="L15" s="4" t="str">
        <f t="shared" ref="L15:L30" si="1">IF(OR(H15="",J15=""),F15,IF(H15=J15,F15,IF(H15&gt;J15,G15,K15)))</f>
        <v>OSWESTRY GREYHOUNDS</v>
      </c>
      <c r="M15" s="63"/>
      <c r="N15" s="3" t="s">
        <v>52</v>
      </c>
      <c r="O15" s="2" t="str">
        <f>VLOOKUP('U13 by Code'!M15,'U13 by Team'!$N$2:$T$5,7,0)</f>
        <v>QF 4</v>
      </c>
      <c r="Q15" s="2" t="s">
        <v>8</v>
      </c>
      <c r="S15" s="2" t="str">
        <f>VLOOKUP('U13 by Code'!O15,'U13 by Team'!$N$2:$T$5,7,0)</f>
        <v>QF 2</v>
      </c>
      <c r="T15" s="4" t="str">
        <f>IF(OR(P15="",R15=""),N15,IF(P15=R15,N15,IF(P15&gt;R15,O15,S15)))</f>
        <v>SF 1</v>
      </c>
    </row>
    <row r="16" spans="1:20">
      <c r="A16">
        <v>15</v>
      </c>
      <c r="B16" s="48" t="s">
        <v>76</v>
      </c>
      <c r="C16" t="s">
        <v>73</v>
      </c>
      <c r="D16" s="58" t="s">
        <v>4</v>
      </c>
      <c r="E16" s="60"/>
      <c r="F16" s="3" t="s">
        <v>25</v>
      </c>
      <c r="G16" s="66" t="str">
        <f>IF(ISERROR(VLOOKUP('U13 by Code'!G16,'U13 by Team'!$A$2:$B$44,2,0))=TRUE,VLOOKUP('U13 by Code'!G16,'U13 by Team'!$F$2:$L$12,7,0),VLOOKUP('U13 by Code'!G16,'U13 by Team'!$A$2:$B$44,2,0))</f>
        <v>SHREWSBURY JNR LIONS</v>
      </c>
      <c r="H16" s="19">
        <v>1</v>
      </c>
      <c r="I16" s="50" t="s">
        <v>8</v>
      </c>
      <c r="J16" s="19">
        <v>7</v>
      </c>
      <c r="K16" s="66" t="str">
        <f>IF(ISERROR(VLOOKUP('U13 by Code'!I16,'U13 by Team'!$A$2:$B$44,2,0))=TRUE,VLOOKUP('U13 by Code'!I16,'U13 by Team'!$F$2:$L$12,7,0),VLOOKUP('U13 by Code'!I16,'U13 by Team'!$A$2:$B$44,2,0))</f>
        <v>Broseley Youth</v>
      </c>
      <c r="L16" s="4" t="str">
        <f t="shared" si="1"/>
        <v>Broseley Youth</v>
      </c>
      <c r="M16" s="63"/>
      <c r="N16" s="3" t="s">
        <v>53</v>
      </c>
      <c r="O16" s="2" t="str">
        <f>VLOOKUP('U13 by Code'!M16,'U13 by Team'!$N$2:$T$5,7,0)</f>
        <v>QF 1</v>
      </c>
      <c r="Q16" s="2" t="s">
        <v>8</v>
      </c>
      <c r="S16" s="2" t="str">
        <f>VLOOKUP('U13 by Code'!O16,'U13 by Team'!$N$2:$T$5,7,0)</f>
        <v>QF 3</v>
      </c>
      <c r="T16" s="4" t="str">
        <f>IF(OR(P16="",R16=""),N16,IF(P16=R16,N16,IF(P16&gt;R16,O16,S16)))</f>
        <v>SF 2</v>
      </c>
    </row>
    <row r="17" spans="1:20">
      <c r="A17">
        <v>16</v>
      </c>
      <c r="B17" s="48" t="s">
        <v>124</v>
      </c>
      <c r="C17" t="s">
        <v>74</v>
      </c>
      <c r="D17" s="58" t="s">
        <v>4</v>
      </c>
      <c r="F17" s="3" t="s">
        <v>26</v>
      </c>
      <c r="G17" s="66" t="str">
        <f>IF(ISERROR(VLOOKUP('U13 by Code'!G17,'U13 by Team'!$A$2:$B$44,2,0))=TRUE,VLOOKUP('U13 by Code'!G17,'U13 by Team'!$F$2:$L$12,7,0),VLOOKUP('U13 by Code'!G17,'U13 by Team'!$A$2:$B$44,2,0))</f>
        <v xml:space="preserve">Lawley Lightmoor Comets </v>
      </c>
      <c r="H17" s="19">
        <v>3</v>
      </c>
      <c r="I17" s="50" t="s">
        <v>8</v>
      </c>
      <c r="J17" s="19">
        <v>2</v>
      </c>
      <c r="K17" s="66" t="str">
        <f>IF(ISERROR(VLOOKUP('U13 by Code'!I17,'U13 by Team'!$A$2:$B$44,2,0))=TRUE,VLOOKUP('U13 by Code'!I17,'U13 by Team'!$F$2:$L$12,7,0),VLOOKUP('U13 by Code'!I17,'U13 by Team'!$A$2:$B$44,2,0))</f>
        <v>Albrighton Juniors</v>
      </c>
      <c r="L17" s="4" t="str">
        <f t="shared" si="1"/>
        <v xml:space="preserve">Lawley Lightmoor Comets </v>
      </c>
    </row>
    <row r="18" spans="1:20">
      <c r="A18">
        <v>17</v>
      </c>
      <c r="B18" s="48" t="s">
        <v>125</v>
      </c>
      <c r="C18" t="s">
        <v>74</v>
      </c>
      <c r="D18" s="58" t="s">
        <v>4</v>
      </c>
      <c r="F18" s="3" t="s">
        <v>27</v>
      </c>
      <c r="G18" s="66" t="str">
        <f>IF(ISERROR(VLOOKUP('U13 by Code'!G18,'U13 by Team'!$A$2:$B$44,2,0))=TRUE,VLOOKUP('U13 by Code'!G18,'U13 by Team'!$F$2:$L$12,7,0),VLOOKUP('U13 by Code'!G18,'U13 by Team'!$A$2:$B$44,2,0))</f>
        <v>MARKET DRAYTON TIGERS</v>
      </c>
      <c r="H18" s="19">
        <v>4</v>
      </c>
      <c r="I18" s="50" t="s">
        <v>8</v>
      </c>
      <c r="J18" s="19">
        <v>5</v>
      </c>
      <c r="K18" s="66" t="str">
        <f>IF(ISERROR(VLOOKUP('U13 by Code'!I18,'U13 by Team'!$A$2:$B$44,2,0))=TRUE,VLOOKUP('U13 by Code'!I18,'U13 by Team'!$F$2:$L$12,7,0),VLOOKUP('U13 by Code'!I18,'U13 by Team'!$A$2:$B$44,2,0))</f>
        <v>Wrekin Lions</v>
      </c>
      <c r="L18" s="4" t="str">
        <f t="shared" si="1"/>
        <v>Wrekin Lions</v>
      </c>
      <c r="N18" s="3"/>
      <c r="T18" s="4"/>
    </row>
    <row r="19" spans="1:20">
      <c r="A19">
        <v>18</v>
      </c>
      <c r="B19" s="48" t="s">
        <v>126</v>
      </c>
      <c r="C19" t="s">
        <v>74</v>
      </c>
      <c r="D19" s="58" t="s">
        <v>4</v>
      </c>
      <c r="F19" s="3" t="s">
        <v>28</v>
      </c>
      <c r="G19" s="66" t="str">
        <f>IF(ISERROR(VLOOKUP('U13 by Code'!G19,'U13 by Team'!$A$2:$B$44,2,0))=TRUE,VLOOKUP('U13 by Code'!G19,'U13 by Team'!$F$2:$L$12,7,0),VLOOKUP('U13 by Code'!G19,'U13 by Team'!$A$2:$B$44,2,0))</f>
        <v>MEOLE BRACE JUNIORS</v>
      </c>
      <c r="H19" s="19">
        <v>4</v>
      </c>
      <c r="I19" s="50" t="s">
        <v>8</v>
      </c>
      <c r="J19" s="19">
        <v>3</v>
      </c>
      <c r="K19" s="66" t="str">
        <f>IF(ISERROR(VLOOKUP('U13 by Code'!I19,'U13 by Team'!$A$2:$B$44,2,0))=TRUE,VLOOKUP('U13 by Code'!I19,'U13 by Team'!$F$2:$L$12,7,0),VLOOKUP('U13 by Code'!I19,'U13 by Team'!$A$2:$B$44,2,0))</f>
        <v>Wellington Amateurs United</v>
      </c>
      <c r="L19" s="4" t="str">
        <f t="shared" si="1"/>
        <v>MEOLE BRACE JUNIORS</v>
      </c>
    </row>
    <row r="20" spans="1:20">
      <c r="A20">
        <v>19</v>
      </c>
      <c r="B20" s="48" t="s">
        <v>103</v>
      </c>
      <c r="C20" t="s">
        <v>73</v>
      </c>
      <c r="D20" s="58" t="s">
        <v>4</v>
      </c>
      <c r="F20" s="3" t="s">
        <v>30</v>
      </c>
      <c r="G20" s="66" t="str">
        <f>IF(ISERROR(VLOOKUP('U13 by Code'!G20,'U13 by Team'!$A$2:$B$44,2,0))=TRUE,VLOOKUP('U13 by Code'!G20,'U13 by Team'!$F$2:$L$12,7,0),VLOOKUP('U13 by Code'!G20,'U13 by Team'!$A$2:$B$44,2,0))</f>
        <v>PREES SABRES</v>
      </c>
      <c r="H20" s="19">
        <v>3</v>
      </c>
      <c r="I20" s="50" t="s">
        <v>8</v>
      </c>
      <c r="J20" s="19">
        <v>0</v>
      </c>
      <c r="K20" s="67" t="str">
        <f>IF(ISERROR(VLOOKUP('U13 by Code'!I20,'U13 by Team'!$A$2:$B$44,2,0))=TRUE,VLOOKUP('U13 by Code'!I20,'U13 by Team'!$F$2:$L$12,7,0),VLOOKUP('U13 by Code'!I20,'U13 by Team'!$A$2:$B$44,2,0))</f>
        <v xml:space="preserve">Bridgnorth Town </v>
      </c>
      <c r="L20" s="4" t="str">
        <f t="shared" si="1"/>
        <v>PREES SABRES</v>
      </c>
      <c r="N20" s="69" t="s">
        <v>153</v>
      </c>
      <c r="O20" s="70"/>
      <c r="P20" s="18" t="s">
        <v>10</v>
      </c>
      <c r="R20" s="18" t="s">
        <v>9</v>
      </c>
      <c r="S20" s="52" t="s">
        <v>102</v>
      </c>
    </row>
    <row r="21" spans="1:20">
      <c r="A21">
        <v>20</v>
      </c>
      <c r="B21" s="48" t="s">
        <v>104</v>
      </c>
      <c r="C21" t="s">
        <v>73</v>
      </c>
      <c r="D21" s="58" t="s">
        <v>4</v>
      </c>
      <c r="E21" s="60"/>
      <c r="F21" s="3" t="s">
        <v>29</v>
      </c>
      <c r="G21" s="66" t="str">
        <f>IF(ISERROR(VLOOKUP('U13 by Code'!G21,'U13 by Team'!$A$2:$B$44,2,0))=TRUE,VLOOKUP('U13 by Code'!G21,'U13 by Team'!$F$2:$L$12,7,0),VLOOKUP('U13 by Code'!G21,'U13 by Team'!$A$2:$B$44,2,0))</f>
        <v>CHURCH STRETTON MAGPIES</v>
      </c>
      <c r="H21" s="19">
        <v>5</v>
      </c>
      <c r="I21" s="50" t="s">
        <v>8</v>
      </c>
      <c r="J21" s="19">
        <v>3</v>
      </c>
      <c r="K21" s="66" t="str">
        <f>IF(ISERROR(VLOOKUP('U13 by Code'!I21,'U13 by Team'!$A$2:$B$44,2,0))=TRUE,VLOOKUP('U13 by Code'!I21,'U13 by Team'!$F$2:$L$12,7,0),VLOOKUP('U13 by Code'!I21,'U13 by Team'!$A$2:$B$44,2,0))</f>
        <v>UP &amp; COMERS HAWKS</v>
      </c>
      <c r="L21" s="4" t="str">
        <f t="shared" si="1"/>
        <v>CHURCH STRETTON MAGPIES</v>
      </c>
      <c r="N21" s="3" t="s">
        <v>54</v>
      </c>
      <c r="Q21" s="2" t="s">
        <v>8</v>
      </c>
      <c r="T21" s="4" t="str">
        <f>IF(OR(P21="",R21=""),N21,IF(P21=R21,N21,IF(P21&gt;R21,O21,S21)))</f>
        <v>FINAL</v>
      </c>
    </row>
    <row r="22" spans="1:20">
      <c r="A22">
        <v>21</v>
      </c>
      <c r="B22" s="55" t="s">
        <v>106</v>
      </c>
      <c r="C22" t="s">
        <v>73</v>
      </c>
      <c r="D22" s="58" t="s">
        <v>4</v>
      </c>
      <c r="F22" s="3" t="s">
        <v>31</v>
      </c>
      <c r="G22" s="66" t="str">
        <f>IF(ISERROR(VLOOKUP('U13 by Code'!G22,'U13 by Team'!$A$2:$B$44,2,0))=TRUE,VLOOKUP('U13 by Code'!G22,'U13 by Team'!$F$2:$L$12,7,0),VLOOKUP('U13 by Code'!G22,'U13 by Team'!$A$2:$B$44,2,0))</f>
        <v>Wrockwardine Wood</v>
      </c>
      <c r="H22" s="19">
        <v>1</v>
      </c>
      <c r="I22" s="50" t="s">
        <v>8</v>
      </c>
      <c r="J22" s="19">
        <v>13</v>
      </c>
      <c r="K22" s="66" t="str">
        <f>IF(ISERROR(VLOOKUP('U13 by Code'!I22,'U13 by Team'!$A$2:$B$44,2,0))=TRUE,VLOOKUP('U13 by Code'!I22,'U13 by Team'!$F$2:$L$12,7,0),VLOOKUP('U13 by Code'!I22,'U13 by Team'!$A$2:$B$44,2,0))</f>
        <v xml:space="preserve">Shifnal Harriers </v>
      </c>
      <c r="L22" s="4" t="str">
        <f t="shared" si="1"/>
        <v xml:space="preserve">Shifnal Harriers </v>
      </c>
    </row>
    <row r="23" spans="1:20">
      <c r="A23">
        <v>22</v>
      </c>
      <c r="B23" t="s">
        <v>127</v>
      </c>
      <c r="C23" t="s">
        <v>74</v>
      </c>
      <c r="D23" s="58" t="s">
        <v>4</v>
      </c>
      <c r="E23" s="60"/>
      <c r="F23" s="3" t="s">
        <v>33</v>
      </c>
      <c r="G23" s="66" t="str">
        <f>IF(ISERROR(VLOOKUP('U13 by Code'!G23,'U13 by Team'!$A$2:$B$44,2,0))=TRUE,VLOOKUP('U13 by Code'!G23,'U13 by Team'!$F$2:$L$12,7,0),VLOOKUP('U13 by Code'!G23,'U13 by Team'!$A$2:$B$44,2,0))</f>
        <v xml:space="preserve">Wellington Amateurs </v>
      </c>
      <c r="H23" s="19">
        <v>9</v>
      </c>
      <c r="I23" s="50" t="s">
        <v>8</v>
      </c>
      <c r="J23" s="19">
        <v>0</v>
      </c>
      <c r="K23" s="66" t="str">
        <f>IF(ISERROR(VLOOKUP('U13 by Code'!I23,'U13 by Team'!$A$2:$B$44,2,0))=TRUE,VLOOKUP('U13 by Code'!I23,'U13 by Team'!$F$2:$L$12,7,0),VLOOKUP('U13 by Code'!I23,'U13 by Team'!$A$2:$B$44,2,0))</f>
        <v>MERESIDERS MANIACS</v>
      </c>
      <c r="L23" s="4" t="str">
        <f t="shared" si="1"/>
        <v xml:space="preserve">Wellington Amateurs </v>
      </c>
    </row>
    <row r="24" spans="1:20">
      <c r="A24">
        <v>23</v>
      </c>
      <c r="B24" s="48" t="s">
        <v>99</v>
      </c>
      <c r="C24" t="s">
        <v>73</v>
      </c>
      <c r="D24" s="58" t="s">
        <v>4</v>
      </c>
      <c r="F24" s="3" t="s">
        <v>32</v>
      </c>
      <c r="G24" s="66" t="str">
        <f>IF(ISERROR(VLOOKUP('U13 by Code'!G24,'U13 by Team'!$A$2:$B$44,2,0))=TRUE,VLOOKUP('U13 by Code'!G24,'U13 by Team'!$F$2:$L$12,7,0),VLOOKUP('U13 by Code'!G24,'U13 by Team'!$A$2:$B$44,2,0))</f>
        <v>SAHA TORNADOES</v>
      </c>
      <c r="H24" s="19">
        <v>2</v>
      </c>
      <c r="I24" s="50" t="s">
        <v>8</v>
      </c>
      <c r="J24" s="19">
        <v>9</v>
      </c>
      <c r="K24" s="66" t="str">
        <f>IF(ISERROR(VLOOKUP('U13 by Code'!I24,'U13 by Team'!$A$2:$B$44,2,0))=TRUE,VLOOKUP('U13 by Code'!I24,'U13 by Team'!$F$2:$L$12,7,0),VLOOKUP('U13 by Code'!I24,'U13 by Team'!$A$2:$B$44,2,0))</f>
        <v>SHREWSBURY JUNIORS</v>
      </c>
      <c r="L24" s="4" t="str">
        <f t="shared" si="1"/>
        <v>SHREWSBURY JUNIORS</v>
      </c>
    </row>
    <row r="25" spans="1:20">
      <c r="A25">
        <v>24</v>
      </c>
      <c r="B25" s="55" t="s">
        <v>109</v>
      </c>
      <c r="C25" t="s">
        <v>73</v>
      </c>
      <c r="D25" s="58" t="s">
        <v>4</v>
      </c>
      <c r="F25" s="3" t="s">
        <v>34</v>
      </c>
      <c r="G25" s="66" t="str">
        <f>IF(ISERROR(VLOOKUP('U13 by Code'!G25,'U13 by Team'!$A$2:$B$44,2,0))=TRUE,VLOOKUP('U13 by Code'!G25,'U13 by Team'!$F$2:$L$12,7,0),VLOOKUP('U13 by Code'!G25,'U13 by Team'!$A$2:$B$44,2,0))</f>
        <v>UP &amp; COMERS EAGLES</v>
      </c>
      <c r="H25" s="19">
        <v>1</v>
      </c>
      <c r="I25" s="50" t="s">
        <v>8</v>
      </c>
      <c r="J25" s="19">
        <v>0</v>
      </c>
      <c r="K25" s="66" t="str">
        <f>IF(ISERROR(VLOOKUP('U13 by Code'!I25,'U13 by Team'!$A$2:$B$44,2,0))=TRUE,VLOOKUP('U13 by Code'!I25,'U13 by Team'!$F$2:$L$12,7,0),VLOOKUP('U13 by Code'!I25,'U13 by Team'!$A$2:$B$44,2,0))</f>
        <v>OSWESTRY DASHOUNDS</v>
      </c>
      <c r="L25" s="4" t="str">
        <f t="shared" si="1"/>
        <v>UP &amp; COMERS EAGLES</v>
      </c>
    </row>
    <row r="26" spans="1:20">
      <c r="A26">
        <v>25</v>
      </c>
      <c r="B26" s="55" t="s">
        <v>105</v>
      </c>
      <c r="C26" t="s">
        <v>73</v>
      </c>
      <c r="D26" s="58" t="s">
        <v>4</v>
      </c>
      <c r="E26" s="61"/>
      <c r="F26" s="3" t="s">
        <v>35</v>
      </c>
      <c r="G26" s="66" t="str">
        <f>IF(ISERROR(VLOOKUP('U13 by Code'!G26,'U13 by Team'!$A$2:$B$44,2,0))=TRUE,VLOOKUP('U13 by Code'!G26,'U13 by Team'!$F$2:$L$12,7,0),VLOOKUP('U13 by Code'!G26,'U13 by Team'!$A$2:$B$44,2,0))</f>
        <v>SAHA GALAXY</v>
      </c>
      <c r="H26" s="19">
        <v>13</v>
      </c>
      <c r="I26" s="50" t="s">
        <v>8</v>
      </c>
      <c r="J26" s="19">
        <v>1</v>
      </c>
      <c r="K26" s="66" t="str">
        <f>IF(ISERROR(VLOOKUP('U13 by Code'!I26,'U13 by Team'!$A$2:$B$44,2,0))=TRUE,VLOOKUP('U13 by Code'!I26,'U13 by Team'!$F$2:$L$12,7,0),VLOOKUP('U13 by Code'!I26,'U13 by Team'!$A$2:$B$44,2,0))</f>
        <v>SHREWSBURY JNR COLTS</v>
      </c>
      <c r="L26" s="4" t="str">
        <f t="shared" si="1"/>
        <v>SAHA GALAXY</v>
      </c>
    </row>
    <row r="27" spans="1:20">
      <c r="A27">
        <v>26</v>
      </c>
      <c r="B27" s="55" t="s">
        <v>110</v>
      </c>
      <c r="C27" t="s">
        <v>73</v>
      </c>
      <c r="D27" s="58" t="s">
        <v>4</v>
      </c>
      <c r="F27" s="3" t="s">
        <v>36</v>
      </c>
      <c r="G27" s="66" t="str">
        <f>IF(ISERROR(VLOOKUP('U13 by Code'!G27,'U13 by Team'!$A$2:$B$44,2,0))=TRUE,VLOOKUP('U13 by Code'!G27,'U13 by Team'!$F$2:$L$12,7,0),VLOOKUP('U13 by Code'!G27,'U13 by Team'!$A$2:$B$44,2,0))</f>
        <v xml:space="preserve">Spalaig </v>
      </c>
      <c r="H27" s="19">
        <v>0</v>
      </c>
      <c r="I27" s="50" t="s">
        <v>8</v>
      </c>
      <c r="J27" s="19">
        <v>9</v>
      </c>
      <c r="K27" s="66" t="str">
        <f>IF(ISERROR(VLOOKUP('U13 by Code'!I27,'U13 by Team'!$A$2:$B$44,2,0))=TRUE,VLOOKUP('U13 by Code'!I27,'U13 by Team'!$F$2:$L$12,7,0),VLOOKUP('U13 by Code'!I27,'U13 by Team'!$A$2:$B$44,2,0))</f>
        <v>NC United Whites</v>
      </c>
      <c r="L27" s="4" t="str">
        <f t="shared" si="1"/>
        <v>NC United Whites</v>
      </c>
    </row>
    <row r="28" spans="1:20">
      <c r="A28">
        <v>27</v>
      </c>
      <c r="B28" t="s">
        <v>128</v>
      </c>
      <c r="C28" t="s">
        <v>74</v>
      </c>
      <c r="D28" s="58" t="s">
        <v>4</v>
      </c>
      <c r="F28" s="3" t="s">
        <v>37</v>
      </c>
      <c r="G28" s="66" t="str">
        <f>IF(ISERROR(VLOOKUP('U13 by Code'!G28,'U13 by Team'!$A$2:$B$44,2,0))=TRUE,VLOOKUP('U13 by Code'!G28,'U13 by Team'!$F$2:$L$12,7,0),VLOOKUP('U13 by Code'!G28,'U13 by Team'!$A$2:$B$44,2,0))</f>
        <v>BASCHURCH JUNIORS</v>
      </c>
      <c r="H28" s="19">
        <v>17</v>
      </c>
      <c r="I28" s="50" t="s">
        <v>8</v>
      </c>
      <c r="J28" s="19">
        <v>1</v>
      </c>
      <c r="K28" s="66" t="str">
        <f>IF(ISERROR(VLOOKUP('U13 by Code'!I28,'U13 by Team'!$A$2:$B$44,2,0))=TRUE,VLOOKUP('U13 by Code'!I28,'U13 by Team'!$F$2:$L$12,7,0),VLOOKUP('U13 by Code'!I28,'U13 by Team'!$A$2:$B$44,2,0))</f>
        <v>WHITCHURCH ALPORT COLTS</v>
      </c>
      <c r="L28" s="4" t="str">
        <f t="shared" si="1"/>
        <v>BASCHURCH JUNIORS</v>
      </c>
    </row>
    <row r="29" spans="1:20">
      <c r="A29">
        <v>28</v>
      </c>
      <c r="B29" t="s">
        <v>129</v>
      </c>
      <c r="C29" t="s">
        <v>74</v>
      </c>
      <c r="D29" s="58" t="s">
        <v>4</v>
      </c>
      <c r="F29" s="3" t="s">
        <v>38</v>
      </c>
      <c r="G29" s="66" t="str">
        <f>IF(ISERROR(VLOOKUP('U13 by Code'!G29,'U13 by Team'!$A$2:$B$44,2,0))=TRUE,VLOOKUP('U13 by Code'!G29,'U13 by Team'!$F$2:$L$12,7,0),VLOOKUP('U13 by Code'!G29,'U13 by Team'!$A$2:$B$44,2,0))</f>
        <v xml:space="preserve">Highley Welfare </v>
      </c>
      <c r="H29" s="19">
        <v>4</v>
      </c>
      <c r="I29" s="50" t="s">
        <v>8</v>
      </c>
      <c r="J29" s="19">
        <v>1</v>
      </c>
      <c r="K29" s="66" t="str">
        <f>IF(ISERROR(VLOOKUP('U13 by Code'!I29,'U13 by Team'!$A$2:$B$44,2,0))=TRUE,VLOOKUP('U13 by Code'!I29,'U13 by Team'!$F$2:$L$12,7,0),VLOOKUP('U13 by Code'!I29,'U13 by Team'!$A$2:$B$44,2,0))</f>
        <v xml:space="preserve">Bridgnorth Spartans </v>
      </c>
      <c r="L29" s="4" t="str">
        <f t="shared" si="1"/>
        <v xml:space="preserve">Highley Welfare </v>
      </c>
    </row>
    <row r="30" spans="1:20">
      <c r="A30">
        <v>29</v>
      </c>
      <c r="B30" s="56" t="s">
        <v>91</v>
      </c>
      <c r="C30" t="s">
        <v>73</v>
      </c>
      <c r="D30" s="58" t="s">
        <v>4</v>
      </c>
      <c r="F30" s="3" t="s">
        <v>39</v>
      </c>
      <c r="G30" s="66" t="str">
        <f>IF(ISERROR(VLOOKUP('U13 by Code'!G30,'U13 by Team'!$A$2:$B$44,2,0))=TRUE,VLOOKUP('U13 by Code'!G30,'U13 by Team'!$F$2:$L$12,7,0),VLOOKUP('U13 by Code'!G30,'U13 by Team'!$A$2:$B$44,2,0))</f>
        <v xml:space="preserve">Randlay Colts </v>
      </c>
      <c r="H30" s="19">
        <v>2</v>
      </c>
      <c r="I30" s="50" t="s">
        <v>8</v>
      </c>
      <c r="J30" s="19">
        <v>1</v>
      </c>
      <c r="K30" s="66" t="str">
        <f>IF(ISERROR(VLOOKUP('U13 by Code'!I30,'U13 by Team'!$A$2:$B$44,2,0))=TRUE,VLOOKUP('U13 by Code'!I30,'U13 by Team'!$F$2:$L$12,7,0),VLOOKUP('U13 by Code'!I30,'U13 by Team'!$A$2:$B$44,2,0))</f>
        <v xml:space="preserve">Nova United </v>
      </c>
      <c r="L30" s="4" t="str">
        <f t="shared" si="1"/>
        <v xml:space="preserve">Randlay Colts </v>
      </c>
    </row>
    <row r="31" spans="1:20">
      <c r="A31">
        <v>30</v>
      </c>
      <c r="B31" s="56" t="s">
        <v>80</v>
      </c>
      <c r="C31" t="s">
        <v>73</v>
      </c>
      <c r="D31" s="58" t="s">
        <v>4</v>
      </c>
    </row>
    <row r="32" spans="1:20">
      <c r="A32">
        <v>31</v>
      </c>
      <c r="B32" t="s">
        <v>81</v>
      </c>
      <c r="C32" t="s">
        <v>73</v>
      </c>
      <c r="D32" s="58" t="s">
        <v>4</v>
      </c>
    </row>
    <row r="33" spans="1:12">
      <c r="A33">
        <v>32</v>
      </c>
      <c r="B33" s="56" t="s">
        <v>107</v>
      </c>
      <c r="C33" t="s">
        <v>73</v>
      </c>
      <c r="D33" s="58" t="s">
        <v>4</v>
      </c>
    </row>
    <row r="34" spans="1:12">
      <c r="A34">
        <v>33</v>
      </c>
      <c r="B34" s="55" t="s">
        <v>132</v>
      </c>
      <c r="C34" t="s">
        <v>74</v>
      </c>
      <c r="D34" s="58" t="s">
        <v>4</v>
      </c>
      <c r="F34" s="69" t="s">
        <v>149</v>
      </c>
      <c r="G34" s="70"/>
      <c r="H34" s="18" t="s">
        <v>10</v>
      </c>
      <c r="J34" s="18" t="s">
        <v>9</v>
      </c>
    </row>
    <row r="35" spans="1:12">
      <c r="A35">
        <v>34</v>
      </c>
      <c r="B35" t="s">
        <v>87</v>
      </c>
      <c r="C35" t="s">
        <v>73</v>
      </c>
      <c r="D35" s="58" t="s">
        <v>4</v>
      </c>
      <c r="E35" s="63"/>
      <c r="F35" s="3" t="s">
        <v>40</v>
      </c>
      <c r="G35" s="2" t="str">
        <f>VLOOKUP('U13 by Code'!G35,'U13 by Team'!$F$15:$L$30,7,0)</f>
        <v>PREES SABRES</v>
      </c>
      <c r="I35" s="50" t="s">
        <v>8</v>
      </c>
      <c r="K35" s="13" t="str">
        <f>VLOOKUP('U13 by Code'!I35,'U13 by Team'!$F$15:$L$30,7,0)</f>
        <v xml:space="preserve">Wellington Amateurs </v>
      </c>
      <c r="L35" s="4" t="str">
        <f t="shared" ref="L35:L42" si="2">IF(OR(H35="",J35=""),F35,IF(H35=J35,F35,IF(H35&gt;J35,G35,K35)))</f>
        <v>A3</v>
      </c>
    </row>
    <row r="36" spans="1:12">
      <c r="A36">
        <v>35</v>
      </c>
      <c r="B36" t="s">
        <v>111</v>
      </c>
      <c r="C36" t="s">
        <v>73</v>
      </c>
      <c r="D36" s="58" t="s">
        <v>4</v>
      </c>
      <c r="E36" s="61"/>
      <c r="F36" s="3" t="s">
        <v>41</v>
      </c>
      <c r="G36" s="2" t="str">
        <f>VLOOKUP('U13 by Code'!G36,'U13 by Team'!$F$15:$L$30,7,0)</f>
        <v>SHREWSBURY JUNIORS</v>
      </c>
      <c r="I36" s="50" t="s">
        <v>8</v>
      </c>
      <c r="K36" s="13" t="str">
        <f>VLOOKUP('U13 by Code'!I36,'U13 by Team'!$F$15:$L$30,7,0)</f>
        <v>OSWESTRY GREYHOUNDS</v>
      </c>
      <c r="L36" s="4" t="str">
        <f t="shared" si="2"/>
        <v>B3</v>
      </c>
    </row>
    <row r="37" spans="1:12">
      <c r="A37">
        <v>36</v>
      </c>
      <c r="B37" s="55" t="s">
        <v>100</v>
      </c>
      <c r="C37" t="s">
        <v>73</v>
      </c>
      <c r="D37" s="58" t="s">
        <v>4</v>
      </c>
      <c r="E37" s="63"/>
      <c r="F37" s="3" t="s">
        <v>42</v>
      </c>
      <c r="G37" s="2" t="str">
        <f>VLOOKUP('U13 by Code'!G37,'U13 by Team'!$F$15:$L$30,7,0)</f>
        <v>MEOLE BRACE JUNIORS</v>
      </c>
      <c r="I37" s="50" t="s">
        <v>8</v>
      </c>
      <c r="K37" s="13" t="str">
        <f>VLOOKUP('U13 by Code'!I37,'U13 by Team'!$F$15:$L$30,7,0)</f>
        <v>SAHA GALAXY</v>
      </c>
      <c r="L37" s="4" t="str">
        <f t="shared" si="2"/>
        <v>C3</v>
      </c>
    </row>
    <row r="38" spans="1:12">
      <c r="A38">
        <v>37</v>
      </c>
      <c r="B38" t="s">
        <v>130</v>
      </c>
      <c r="C38" t="s">
        <v>74</v>
      </c>
      <c r="D38" s="58" t="s">
        <v>4</v>
      </c>
      <c r="E38" s="63"/>
      <c r="F38" s="3" t="s">
        <v>43</v>
      </c>
      <c r="G38" s="2" t="str">
        <f>VLOOKUP('U13 by Code'!G38,'U13 by Team'!$F$15:$L$30,7,0)</f>
        <v xml:space="preserve">Highley Welfare </v>
      </c>
      <c r="I38" s="50" t="s">
        <v>8</v>
      </c>
      <c r="K38" s="13" t="str">
        <f>VLOOKUP('U13 by Code'!I38,'U13 by Team'!$F$15:$L$30,7,0)</f>
        <v xml:space="preserve">Shifnal Harriers </v>
      </c>
      <c r="L38" s="4" t="str">
        <f t="shared" si="2"/>
        <v>D3</v>
      </c>
    </row>
    <row r="39" spans="1:12">
      <c r="A39">
        <v>38</v>
      </c>
      <c r="B39" s="55" t="s">
        <v>131</v>
      </c>
      <c r="C39" t="s">
        <v>74</v>
      </c>
      <c r="D39" s="58" t="s">
        <v>4</v>
      </c>
      <c r="E39" s="63"/>
      <c r="F39" s="3" t="s">
        <v>44</v>
      </c>
      <c r="G39" s="2" t="str">
        <f>VLOOKUP('U13 by Code'!G39,'U13 by Team'!$F$15:$L$30,7,0)</f>
        <v>UP &amp; COMERS EAGLES</v>
      </c>
      <c r="I39" s="50" t="s">
        <v>8</v>
      </c>
      <c r="K39" s="13" t="str">
        <f>VLOOKUP('U13 by Code'!I39,'U13 by Team'!$F$15:$L$30,7,0)</f>
        <v xml:space="preserve">Randlay Colts </v>
      </c>
      <c r="L39" s="4" t="str">
        <f t="shared" si="2"/>
        <v>E3</v>
      </c>
    </row>
    <row r="40" spans="1:12">
      <c r="A40">
        <v>39</v>
      </c>
      <c r="B40" t="s">
        <v>112</v>
      </c>
      <c r="C40" t="s">
        <v>73</v>
      </c>
      <c r="D40" s="58" t="s">
        <v>4</v>
      </c>
      <c r="E40" s="63"/>
      <c r="F40" s="3" t="s">
        <v>45</v>
      </c>
      <c r="G40" s="2" t="str">
        <f>VLOOKUP('U13 by Code'!G40,'U13 by Team'!$F$15:$L$30,7,0)</f>
        <v xml:space="preserve">Lawley Lightmoor Comets </v>
      </c>
      <c r="I40" s="50" t="s">
        <v>8</v>
      </c>
      <c r="K40" s="13" t="str">
        <f>VLOOKUP('U13 by Code'!I40,'U13 by Team'!$F$15:$L$30,7,0)</f>
        <v>Wrekin Lions</v>
      </c>
      <c r="L40" s="4" t="str">
        <f t="shared" si="2"/>
        <v>F3</v>
      </c>
    </row>
    <row r="41" spans="1:12">
      <c r="A41">
        <v>40</v>
      </c>
      <c r="B41" t="s">
        <v>88</v>
      </c>
      <c r="C41" t="s">
        <v>73</v>
      </c>
      <c r="D41" s="58" t="s">
        <v>4</v>
      </c>
      <c r="E41" s="63"/>
      <c r="F41" s="3" t="s">
        <v>46</v>
      </c>
      <c r="G41" s="2" t="str">
        <f>VLOOKUP('U13 by Code'!G41,'U13 by Team'!$F$15:$L$30,7,0)</f>
        <v>NC United Whites</v>
      </c>
      <c r="I41" s="50" t="s">
        <v>8</v>
      </c>
      <c r="K41" s="13" t="str">
        <f>VLOOKUP('U13 by Code'!I41,'U13 by Team'!$F$15:$L$30,7,0)</f>
        <v>BASCHURCH JUNIORS</v>
      </c>
      <c r="L41" s="4" t="str">
        <f t="shared" si="2"/>
        <v>G3</v>
      </c>
    </row>
    <row r="42" spans="1:12">
      <c r="A42">
        <v>41</v>
      </c>
      <c r="B42" s="55" t="s">
        <v>89</v>
      </c>
      <c r="C42" t="s">
        <v>73</v>
      </c>
      <c r="D42" s="58" t="s">
        <v>4</v>
      </c>
      <c r="E42" s="63"/>
      <c r="F42" s="3" t="s">
        <v>47</v>
      </c>
      <c r="G42" s="2" t="str">
        <f>VLOOKUP('U13 by Code'!G42,'U13 by Team'!$F$15:$L$30,7,0)</f>
        <v>CHURCH STRETTON MAGPIES</v>
      </c>
      <c r="I42" s="50" t="s">
        <v>8</v>
      </c>
      <c r="K42" s="13" t="str">
        <f>VLOOKUP('U13 by Code'!I42,'U13 by Team'!$F$15:$L$30,7,0)</f>
        <v>Broseley Youth</v>
      </c>
      <c r="L42" s="4" t="str">
        <f t="shared" si="2"/>
        <v>H3</v>
      </c>
    </row>
    <row r="43" spans="1:12">
      <c r="A43">
        <v>42</v>
      </c>
      <c r="B43" s="55" t="s">
        <v>64</v>
      </c>
      <c r="C43" t="s">
        <v>74</v>
      </c>
      <c r="D43" s="58" t="s">
        <v>4</v>
      </c>
    </row>
    <row r="44" spans="1:12">
      <c r="A44">
        <v>43</v>
      </c>
      <c r="B44" t="s">
        <v>63</v>
      </c>
      <c r="C44" t="s">
        <v>74</v>
      </c>
      <c r="D44" s="58" t="s">
        <v>4</v>
      </c>
    </row>
    <row r="45" spans="1:12">
      <c r="B45" s="59"/>
    </row>
    <row r="47" spans="1:12">
      <c r="B47" s="59"/>
    </row>
    <row r="51" spans="2:2">
      <c r="B51" s="59"/>
    </row>
    <row r="52" spans="2:2">
      <c r="B52" s="59"/>
    </row>
    <row r="53" spans="2:2">
      <c r="B53" s="59"/>
    </row>
  </sheetData>
  <sheetProtection selectLockedCells="1"/>
  <mergeCells count="6">
    <mergeCell ref="F1:G1"/>
    <mergeCell ref="F14:G14"/>
    <mergeCell ref="F34:G34"/>
    <mergeCell ref="N1:O1"/>
    <mergeCell ref="N14:O14"/>
    <mergeCell ref="N20:O2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rgb="FF00CC00"/>
  </sheetPr>
  <dimension ref="A1:P53"/>
  <sheetViews>
    <sheetView zoomScale="90" zoomScaleNormal="90" workbookViewId="0"/>
  </sheetViews>
  <sheetFormatPr defaultRowHeight="15"/>
  <cols>
    <col min="1" max="1" width="5.85546875" bestFit="1" customWidth="1"/>
    <col min="2" max="2" width="29.140625" bestFit="1" customWidth="1"/>
    <col min="3" max="3" width="22.42578125" bestFit="1" customWidth="1"/>
    <col min="4" max="4" width="10.42578125" bestFit="1" customWidth="1"/>
    <col min="5" max="5" width="11.7109375" bestFit="1" customWidth="1"/>
    <col min="6" max="6" width="11.5703125" style="3" customWidth="1"/>
    <col min="7" max="7" width="11.28515625" style="2" customWidth="1"/>
    <col min="8" max="9" width="9.140625" style="2"/>
    <col min="11" max="11" width="9.140625" style="2"/>
    <col min="12" max="12" width="20.28515625" style="2" bestFit="1" customWidth="1"/>
    <col min="13" max="16" width="9.140625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F1" s="10" t="s">
        <v>118</v>
      </c>
      <c r="G1" s="13"/>
      <c r="H1" s="13"/>
      <c r="I1" s="13"/>
      <c r="K1" s="13"/>
      <c r="L1" s="10" t="s">
        <v>150</v>
      </c>
      <c r="M1" s="13"/>
      <c r="N1" s="13"/>
      <c r="O1" s="13"/>
    </row>
    <row r="2" spans="1:15">
      <c r="A2">
        <v>1</v>
      </c>
      <c r="B2" s="56" t="s">
        <v>57</v>
      </c>
      <c r="C2" t="s">
        <v>74</v>
      </c>
      <c r="D2" t="s">
        <v>5</v>
      </c>
      <c r="F2" s="39" t="s">
        <v>11</v>
      </c>
      <c r="G2" s="40">
        <v>13</v>
      </c>
      <c r="H2" s="40" t="s">
        <v>8</v>
      </c>
      <c r="I2" s="13">
        <v>6</v>
      </c>
      <c r="K2" s="13"/>
      <c r="L2" s="12" t="s">
        <v>48</v>
      </c>
      <c r="M2" s="25" t="s">
        <v>44</v>
      </c>
      <c r="N2" s="13" t="s">
        <v>8</v>
      </c>
      <c r="O2" s="25" t="s">
        <v>46</v>
      </c>
    </row>
    <row r="3" spans="1:15">
      <c r="A3">
        <v>2</v>
      </c>
      <c r="B3" s="56" t="s">
        <v>65</v>
      </c>
      <c r="C3" t="s">
        <v>74</v>
      </c>
      <c r="D3" t="s">
        <v>5</v>
      </c>
      <c r="F3" s="39" t="s">
        <v>12</v>
      </c>
      <c r="G3" s="40">
        <v>16</v>
      </c>
      <c r="H3" s="40" t="s">
        <v>8</v>
      </c>
      <c r="I3" s="13">
        <v>21</v>
      </c>
      <c r="K3" s="13"/>
      <c r="L3" s="12" t="s">
        <v>49</v>
      </c>
      <c r="M3" s="25" t="s">
        <v>40</v>
      </c>
      <c r="N3" s="13" t="s">
        <v>8</v>
      </c>
      <c r="O3" s="25" t="s">
        <v>42</v>
      </c>
    </row>
    <row r="4" spans="1:15">
      <c r="A4">
        <v>3</v>
      </c>
      <c r="B4" s="56" t="s">
        <v>133</v>
      </c>
      <c r="C4" t="s">
        <v>74</v>
      </c>
      <c r="D4" t="s">
        <v>5</v>
      </c>
      <c r="F4" s="39" t="s">
        <v>13</v>
      </c>
      <c r="G4" s="40">
        <v>9</v>
      </c>
      <c r="H4" s="40" t="s">
        <v>8</v>
      </c>
      <c r="I4" s="13">
        <v>34</v>
      </c>
      <c r="K4" s="13"/>
      <c r="L4" s="12" t="s">
        <v>50</v>
      </c>
      <c r="M4" s="25" t="s">
        <v>43</v>
      </c>
      <c r="N4" s="13" t="s">
        <v>8</v>
      </c>
      <c r="O4" s="25" t="s">
        <v>45</v>
      </c>
    </row>
    <row r="5" spans="1:15">
      <c r="A5">
        <v>4</v>
      </c>
      <c r="B5" s="56" t="s">
        <v>113</v>
      </c>
      <c r="C5" t="s">
        <v>73</v>
      </c>
      <c r="D5" t="s">
        <v>5</v>
      </c>
      <c r="F5" s="39"/>
      <c r="G5" s="40"/>
      <c r="H5" s="40"/>
      <c r="I5" s="13"/>
      <c r="K5" s="13"/>
      <c r="L5" s="12" t="s">
        <v>51</v>
      </c>
      <c r="M5" s="25" t="s">
        <v>41</v>
      </c>
      <c r="N5" s="13" t="s">
        <v>8</v>
      </c>
      <c r="O5" s="25" t="s">
        <v>47</v>
      </c>
    </row>
    <row r="6" spans="1:15">
      <c r="A6">
        <v>5</v>
      </c>
      <c r="B6" s="56" t="s">
        <v>121</v>
      </c>
      <c r="C6" t="s">
        <v>74</v>
      </c>
      <c r="D6" t="s">
        <v>5</v>
      </c>
      <c r="F6" s="39"/>
      <c r="G6" s="40"/>
      <c r="H6" s="40"/>
      <c r="I6" s="13"/>
      <c r="K6" s="13"/>
      <c r="L6" s="13"/>
      <c r="M6" s="13"/>
      <c r="N6" s="13"/>
      <c r="O6" s="13"/>
    </row>
    <row r="7" spans="1:15">
      <c r="A7">
        <v>6</v>
      </c>
      <c r="B7" t="s">
        <v>66</v>
      </c>
      <c r="C7" t="s">
        <v>74</v>
      </c>
      <c r="D7" t="s">
        <v>5</v>
      </c>
      <c r="F7" s="39"/>
      <c r="G7" s="40"/>
      <c r="H7" s="40"/>
      <c r="I7" s="13"/>
      <c r="K7" s="13"/>
      <c r="L7" s="12"/>
      <c r="M7" s="13"/>
      <c r="N7" s="13"/>
      <c r="O7" s="13"/>
    </row>
    <row r="8" spans="1:15">
      <c r="A8">
        <v>7</v>
      </c>
      <c r="B8" s="56" t="s">
        <v>75</v>
      </c>
      <c r="C8" t="s">
        <v>73</v>
      </c>
      <c r="D8" t="s">
        <v>5</v>
      </c>
      <c r="F8" s="39"/>
      <c r="G8" s="40"/>
      <c r="H8" s="40"/>
      <c r="I8" s="23"/>
      <c r="K8" s="13"/>
      <c r="L8" s="12"/>
      <c r="M8" s="13"/>
      <c r="N8" s="13"/>
      <c r="O8" s="13"/>
    </row>
    <row r="9" spans="1:15">
      <c r="A9">
        <v>8</v>
      </c>
      <c r="B9" t="s">
        <v>134</v>
      </c>
      <c r="C9" t="s">
        <v>74</v>
      </c>
      <c r="D9" t="s">
        <v>5</v>
      </c>
      <c r="F9" s="39"/>
      <c r="G9" s="40"/>
      <c r="H9" s="40"/>
      <c r="I9" s="23"/>
      <c r="K9" s="13"/>
      <c r="L9" s="69" t="s">
        <v>151</v>
      </c>
      <c r="M9" s="70"/>
      <c r="N9" s="13"/>
      <c r="O9" s="13"/>
    </row>
    <row r="10" spans="1:15">
      <c r="A10">
        <v>9</v>
      </c>
      <c r="B10" t="s">
        <v>60</v>
      </c>
      <c r="C10" t="s">
        <v>74</v>
      </c>
      <c r="D10" t="s">
        <v>5</v>
      </c>
      <c r="F10" s="39"/>
      <c r="G10" s="40"/>
      <c r="H10" s="40"/>
      <c r="I10" s="23"/>
      <c r="K10" s="13"/>
      <c r="L10" s="12" t="s">
        <v>52</v>
      </c>
      <c r="M10" s="54" t="s">
        <v>48</v>
      </c>
      <c r="N10" s="13" t="s">
        <v>8</v>
      </c>
      <c r="O10" s="27" t="s">
        <v>51</v>
      </c>
    </row>
    <row r="11" spans="1:15">
      <c r="A11">
        <v>10</v>
      </c>
      <c r="B11" t="s">
        <v>67</v>
      </c>
      <c r="C11" t="s">
        <v>74</v>
      </c>
      <c r="D11" t="s">
        <v>5</v>
      </c>
      <c r="F11" s="39"/>
      <c r="G11" s="40"/>
      <c r="H11" s="40"/>
      <c r="I11" s="23"/>
      <c r="K11" s="13"/>
      <c r="L11" s="12" t="s">
        <v>53</v>
      </c>
      <c r="M11" s="54" t="s">
        <v>49</v>
      </c>
      <c r="N11" s="13" t="s">
        <v>8</v>
      </c>
      <c r="O11" s="27" t="s">
        <v>50</v>
      </c>
    </row>
    <row r="12" spans="1:15">
      <c r="A12">
        <v>11</v>
      </c>
      <c r="B12" s="56" t="s">
        <v>83</v>
      </c>
      <c r="C12" t="s">
        <v>73</v>
      </c>
      <c r="D12" t="s">
        <v>5</v>
      </c>
      <c r="F12" s="39"/>
      <c r="G12" s="40"/>
      <c r="H12" s="40"/>
      <c r="I12" s="23"/>
      <c r="K12" s="13"/>
      <c r="L12" s="13"/>
      <c r="M12" s="13"/>
      <c r="N12" s="13"/>
      <c r="O12" s="13"/>
    </row>
    <row r="13" spans="1:15">
      <c r="A13">
        <v>12</v>
      </c>
      <c r="B13" s="56" t="s">
        <v>84</v>
      </c>
      <c r="C13" t="s">
        <v>73</v>
      </c>
      <c r="D13" t="s">
        <v>5</v>
      </c>
      <c r="F13" s="39"/>
      <c r="G13" s="40"/>
      <c r="H13" s="40"/>
      <c r="I13" s="23"/>
      <c r="K13" s="13"/>
      <c r="L13" s="12"/>
      <c r="M13" s="13"/>
      <c r="N13" s="13"/>
      <c r="O13" s="13"/>
    </row>
    <row r="14" spans="1:15">
      <c r="A14">
        <v>13</v>
      </c>
      <c r="B14" s="56" t="s">
        <v>76</v>
      </c>
      <c r="C14" t="s">
        <v>73</v>
      </c>
      <c r="D14" t="s">
        <v>5</v>
      </c>
      <c r="F14" s="39"/>
      <c r="G14" s="40"/>
      <c r="H14" s="40"/>
      <c r="I14" s="23"/>
      <c r="K14" s="13"/>
      <c r="L14" s="13"/>
      <c r="M14" s="13"/>
      <c r="N14" s="13"/>
      <c r="O14" s="13"/>
    </row>
    <row r="15" spans="1:15">
      <c r="A15">
        <v>14</v>
      </c>
      <c r="B15" t="s">
        <v>85</v>
      </c>
      <c r="C15" t="s">
        <v>73</v>
      </c>
      <c r="D15" t="s">
        <v>5</v>
      </c>
      <c r="F15" s="39"/>
      <c r="G15" s="40"/>
      <c r="H15" s="40"/>
      <c r="I15" s="23"/>
      <c r="K15" s="13"/>
      <c r="L15" s="69" t="s">
        <v>153</v>
      </c>
      <c r="M15" s="69"/>
      <c r="N15" s="13"/>
      <c r="O15" s="13"/>
    </row>
    <row r="16" spans="1:15">
      <c r="A16">
        <v>15</v>
      </c>
      <c r="B16" s="56" t="s">
        <v>135</v>
      </c>
      <c r="C16" t="s">
        <v>74</v>
      </c>
      <c r="D16" t="s">
        <v>5</v>
      </c>
      <c r="F16" s="39"/>
      <c r="G16" s="40"/>
      <c r="H16" s="40"/>
      <c r="I16" s="23"/>
      <c r="K16" s="13"/>
      <c r="L16" s="12" t="s">
        <v>54</v>
      </c>
      <c r="M16" s="13" t="s">
        <v>52</v>
      </c>
      <c r="N16" s="13" t="s">
        <v>8</v>
      </c>
      <c r="O16" s="13" t="s">
        <v>53</v>
      </c>
    </row>
    <row r="17" spans="1:9">
      <c r="A17">
        <v>16</v>
      </c>
      <c r="B17" s="56" t="s">
        <v>69</v>
      </c>
      <c r="C17" t="s">
        <v>74</v>
      </c>
      <c r="D17" t="s">
        <v>5</v>
      </c>
      <c r="F17" s="39"/>
      <c r="G17" s="40"/>
      <c r="H17" s="40"/>
      <c r="I17" s="13"/>
    </row>
    <row r="18" spans="1:9">
      <c r="A18">
        <v>17</v>
      </c>
      <c r="B18" t="s">
        <v>136</v>
      </c>
      <c r="C18" t="s">
        <v>74</v>
      </c>
      <c r="D18" t="s">
        <v>5</v>
      </c>
      <c r="F18" s="37"/>
      <c r="G18" s="38"/>
      <c r="H18" s="38"/>
      <c r="I18" s="13"/>
    </row>
    <row r="19" spans="1:9">
      <c r="A19">
        <v>18</v>
      </c>
      <c r="B19" t="s">
        <v>77</v>
      </c>
      <c r="C19" t="s">
        <v>73</v>
      </c>
      <c r="D19" t="s">
        <v>5</v>
      </c>
      <c r="F19" s="37"/>
      <c r="G19" s="38"/>
      <c r="H19" s="38"/>
      <c r="I19" s="13"/>
    </row>
    <row r="20" spans="1:9">
      <c r="A20">
        <v>19</v>
      </c>
      <c r="B20" t="s">
        <v>78</v>
      </c>
      <c r="C20" t="s">
        <v>73</v>
      </c>
      <c r="D20" t="s">
        <v>5</v>
      </c>
      <c r="F20" s="37"/>
      <c r="G20" s="38"/>
      <c r="H20" s="38"/>
      <c r="I20" s="25"/>
    </row>
    <row r="21" spans="1:9">
      <c r="A21">
        <v>20</v>
      </c>
      <c r="B21" t="s">
        <v>79</v>
      </c>
      <c r="C21" t="s">
        <v>73</v>
      </c>
      <c r="D21" t="s">
        <v>5</v>
      </c>
      <c r="F21" s="10" t="s">
        <v>147</v>
      </c>
      <c r="G21" s="40"/>
      <c r="H21" s="40"/>
      <c r="I21" s="13"/>
    </row>
    <row r="22" spans="1:9">
      <c r="A22">
        <v>21</v>
      </c>
      <c r="B22" s="56" t="s">
        <v>86</v>
      </c>
      <c r="C22" t="s">
        <v>73</v>
      </c>
      <c r="D22" t="s">
        <v>5</v>
      </c>
      <c r="F22" s="39" t="s">
        <v>24</v>
      </c>
      <c r="G22" s="40">
        <v>12</v>
      </c>
      <c r="H22" s="40" t="s">
        <v>8</v>
      </c>
      <c r="I22" s="13">
        <v>20</v>
      </c>
    </row>
    <row r="23" spans="1:9">
      <c r="A23">
        <v>22</v>
      </c>
      <c r="B23" t="s">
        <v>137</v>
      </c>
      <c r="C23" t="s">
        <v>74</v>
      </c>
      <c r="D23" t="s">
        <v>5</v>
      </c>
      <c r="F23" s="39" t="s">
        <v>25</v>
      </c>
      <c r="G23" s="40">
        <v>3</v>
      </c>
      <c r="H23" s="40" t="s">
        <v>8</v>
      </c>
      <c r="I23" s="25" t="s">
        <v>13</v>
      </c>
    </row>
    <row r="24" spans="1:9">
      <c r="A24">
        <v>23</v>
      </c>
      <c r="B24" s="56" t="s">
        <v>128</v>
      </c>
      <c r="C24" t="s">
        <v>74</v>
      </c>
      <c r="D24" t="s">
        <v>5</v>
      </c>
      <c r="F24" s="39" t="s">
        <v>26</v>
      </c>
      <c r="G24" s="40">
        <v>24</v>
      </c>
      <c r="H24" s="40" t="s">
        <v>8</v>
      </c>
      <c r="I24" s="13">
        <v>19</v>
      </c>
    </row>
    <row r="25" spans="1:9">
      <c r="A25">
        <v>24</v>
      </c>
      <c r="B25" s="56" t="s">
        <v>68</v>
      </c>
      <c r="C25" t="s">
        <v>74</v>
      </c>
      <c r="D25" t="s">
        <v>5</v>
      </c>
      <c r="F25" s="39" t="s">
        <v>27</v>
      </c>
      <c r="G25" s="40">
        <v>29</v>
      </c>
      <c r="H25" s="40" t="s">
        <v>8</v>
      </c>
      <c r="I25" s="13">
        <v>30</v>
      </c>
    </row>
    <row r="26" spans="1:9">
      <c r="A26">
        <v>25</v>
      </c>
      <c r="B26" t="s">
        <v>91</v>
      </c>
      <c r="C26" t="s">
        <v>73</v>
      </c>
      <c r="D26" t="s">
        <v>5</v>
      </c>
      <c r="F26" s="39" t="s">
        <v>28</v>
      </c>
      <c r="G26" s="40">
        <v>4</v>
      </c>
      <c r="H26" s="40" t="s">
        <v>8</v>
      </c>
      <c r="I26" s="13">
        <v>1</v>
      </c>
    </row>
    <row r="27" spans="1:9">
      <c r="A27">
        <v>26</v>
      </c>
      <c r="B27" s="56" t="s">
        <v>81</v>
      </c>
      <c r="C27" t="s">
        <v>73</v>
      </c>
      <c r="D27" t="s">
        <v>5</v>
      </c>
      <c r="F27" s="39" t="s">
        <v>30</v>
      </c>
      <c r="G27" s="40">
        <v>35</v>
      </c>
      <c r="H27" s="40" t="s">
        <v>8</v>
      </c>
      <c r="I27" s="25" t="s">
        <v>11</v>
      </c>
    </row>
    <row r="28" spans="1:9">
      <c r="A28">
        <v>27</v>
      </c>
      <c r="B28" s="56" t="s">
        <v>114</v>
      </c>
      <c r="C28" t="s">
        <v>73</v>
      </c>
      <c r="D28" t="s">
        <v>5</v>
      </c>
      <c r="F28" s="39" t="s">
        <v>29</v>
      </c>
      <c r="G28" s="40">
        <v>31</v>
      </c>
      <c r="H28" s="40" t="s">
        <v>8</v>
      </c>
      <c r="I28" s="25">
        <v>25</v>
      </c>
    </row>
    <row r="29" spans="1:9">
      <c r="A29">
        <v>28</v>
      </c>
      <c r="B29" t="s">
        <v>138</v>
      </c>
      <c r="C29" t="s">
        <v>74</v>
      </c>
      <c r="D29" t="s">
        <v>5</v>
      </c>
      <c r="F29" s="39" t="s">
        <v>31</v>
      </c>
      <c r="G29" s="40" t="s">
        <v>12</v>
      </c>
      <c r="H29" s="40" t="s">
        <v>8</v>
      </c>
      <c r="I29" s="25">
        <v>10</v>
      </c>
    </row>
    <row r="30" spans="1:9">
      <c r="A30">
        <v>29</v>
      </c>
      <c r="B30" t="s">
        <v>139</v>
      </c>
      <c r="C30" t="s">
        <v>74</v>
      </c>
      <c r="D30" t="s">
        <v>5</v>
      </c>
      <c r="F30" s="45" t="s">
        <v>33</v>
      </c>
      <c r="G30" s="46">
        <v>8</v>
      </c>
      <c r="H30" s="46" t="s">
        <v>8</v>
      </c>
      <c r="I30" s="46">
        <v>14</v>
      </c>
    </row>
    <row r="31" spans="1:9">
      <c r="A31">
        <v>30</v>
      </c>
      <c r="B31" t="s">
        <v>87</v>
      </c>
      <c r="C31" t="s">
        <v>73</v>
      </c>
      <c r="D31" t="s">
        <v>5</v>
      </c>
      <c r="F31" s="45" t="s">
        <v>32</v>
      </c>
      <c r="G31" s="46">
        <v>33</v>
      </c>
      <c r="H31" s="46" t="s">
        <v>8</v>
      </c>
      <c r="I31" s="46">
        <v>5</v>
      </c>
    </row>
    <row r="32" spans="1:9">
      <c r="A32">
        <v>31</v>
      </c>
      <c r="B32" t="s">
        <v>115</v>
      </c>
      <c r="C32" t="s">
        <v>73</v>
      </c>
      <c r="D32" t="s">
        <v>5</v>
      </c>
      <c r="F32" s="45" t="s">
        <v>34</v>
      </c>
      <c r="G32" s="46">
        <v>7</v>
      </c>
      <c r="H32" s="46" t="s">
        <v>8</v>
      </c>
      <c r="I32" s="46">
        <v>27</v>
      </c>
    </row>
    <row r="33" spans="1:11">
      <c r="A33">
        <v>32</v>
      </c>
      <c r="B33" t="s">
        <v>88</v>
      </c>
      <c r="C33" t="s">
        <v>73</v>
      </c>
      <c r="D33" t="s">
        <v>5</v>
      </c>
      <c r="F33" s="45" t="s">
        <v>35</v>
      </c>
      <c r="G33" s="46">
        <v>15</v>
      </c>
      <c r="H33" s="46" t="s">
        <v>8</v>
      </c>
      <c r="I33" s="46">
        <v>32</v>
      </c>
    </row>
    <row r="34" spans="1:11">
      <c r="A34">
        <v>33</v>
      </c>
      <c r="B34" t="s">
        <v>116</v>
      </c>
      <c r="C34" t="s">
        <v>73</v>
      </c>
      <c r="D34" t="s">
        <v>5</v>
      </c>
      <c r="F34" s="45" t="s">
        <v>36</v>
      </c>
      <c r="G34" s="46">
        <v>17</v>
      </c>
      <c r="H34" s="46" t="s">
        <v>8</v>
      </c>
      <c r="I34" s="46">
        <v>22</v>
      </c>
    </row>
    <row r="35" spans="1:11">
      <c r="A35">
        <v>34</v>
      </c>
      <c r="B35" s="56" t="s">
        <v>140</v>
      </c>
      <c r="C35" t="s">
        <v>74</v>
      </c>
      <c r="D35" t="s">
        <v>5</v>
      </c>
      <c r="F35" s="45" t="s">
        <v>37</v>
      </c>
      <c r="G35" s="46">
        <v>2</v>
      </c>
      <c r="H35" s="46" t="s">
        <v>8</v>
      </c>
      <c r="I35" s="46">
        <v>18</v>
      </c>
    </row>
    <row r="36" spans="1:11">
      <c r="A36">
        <v>35</v>
      </c>
      <c r="B36" t="s">
        <v>63</v>
      </c>
      <c r="C36" t="s">
        <v>74</v>
      </c>
      <c r="D36" t="s">
        <v>5</v>
      </c>
      <c r="F36" s="45" t="s">
        <v>38</v>
      </c>
      <c r="G36" s="46">
        <v>23</v>
      </c>
      <c r="H36" s="46" t="s">
        <v>8</v>
      </c>
      <c r="I36" s="46">
        <v>26</v>
      </c>
    </row>
    <row r="37" spans="1:11">
      <c r="B37" s="6"/>
      <c r="F37" s="45" t="s">
        <v>39</v>
      </c>
      <c r="G37" s="46">
        <v>28</v>
      </c>
      <c r="H37" s="46" t="s">
        <v>8</v>
      </c>
      <c r="I37" s="46">
        <v>11</v>
      </c>
    </row>
    <row r="38" spans="1:11">
      <c r="B38" s="6"/>
      <c r="F38" s="30"/>
      <c r="G38" s="31"/>
      <c r="H38" s="31"/>
    </row>
    <row r="39" spans="1:11">
      <c r="F39" s="30"/>
      <c r="G39" s="31"/>
      <c r="H39" s="31"/>
    </row>
    <row r="40" spans="1:11">
      <c r="B40" s="6"/>
      <c r="F40" s="30"/>
      <c r="G40" s="31"/>
      <c r="H40" s="31"/>
    </row>
    <row r="41" spans="1:11">
      <c r="B41" s="6"/>
      <c r="F41" s="71" t="s">
        <v>149</v>
      </c>
      <c r="G41" s="72"/>
      <c r="H41" s="18"/>
      <c r="I41" s="46"/>
      <c r="J41" s="18"/>
      <c r="K41" s="46"/>
    </row>
    <row r="42" spans="1:11">
      <c r="B42" s="6"/>
      <c r="F42" s="45" t="s">
        <v>40</v>
      </c>
      <c r="G42" s="46" t="s">
        <v>25</v>
      </c>
      <c r="H42" s="46" t="s">
        <v>8</v>
      </c>
      <c r="I42" s="46" t="s">
        <v>30</v>
      </c>
      <c r="J42" s="19"/>
    </row>
    <row r="43" spans="1:11">
      <c r="F43" s="45" t="s">
        <v>41</v>
      </c>
      <c r="G43" s="46" t="s">
        <v>28</v>
      </c>
      <c r="H43" s="46" t="s">
        <v>8</v>
      </c>
      <c r="I43" s="46" t="s">
        <v>34</v>
      </c>
    </row>
    <row r="44" spans="1:11">
      <c r="B44" s="6"/>
      <c r="F44" s="45" t="s">
        <v>42</v>
      </c>
      <c r="G44" s="46" t="s">
        <v>29</v>
      </c>
      <c r="H44" s="46" t="s">
        <v>8</v>
      </c>
      <c r="I44" s="46" t="s">
        <v>33</v>
      </c>
    </row>
    <row r="45" spans="1:11">
      <c r="B45" s="6"/>
      <c r="F45" s="45" t="s">
        <v>43</v>
      </c>
      <c r="G45" s="46" t="s">
        <v>36</v>
      </c>
      <c r="H45" s="46" t="s">
        <v>8</v>
      </c>
      <c r="I45" s="46" t="s">
        <v>26</v>
      </c>
    </row>
    <row r="46" spans="1:11">
      <c r="F46" s="45" t="s">
        <v>44</v>
      </c>
      <c r="G46" s="46" t="s">
        <v>37</v>
      </c>
      <c r="H46" s="46" t="s">
        <v>8</v>
      </c>
      <c r="I46" s="46" t="s">
        <v>32</v>
      </c>
    </row>
    <row r="47" spans="1:11">
      <c r="F47" s="45" t="s">
        <v>45</v>
      </c>
      <c r="G47" s="46" t="s">
        <v>31</v>
      </c>
      <c r="H47" s="46" t="s">
        <v>8</v>
      </c>
      <c r="I47" s="46" t="s">
        <v>27</v>
      </c>
    </row>
    <row r="48" spans="1:11">
      <c r="F48" s="45" t="s">
        <v>46</v>
      </c>
      <c r="G48" s="46" t="s">
        <v>35</v>
      </c>
      <c r="H48" s="46" t="s">
        <v>8</v>
      </c>
      <c r="I48" s="46" t="s">
        <v>39</v>
      </c>
    </row>
    <row r="49" spans="2:9">
      <c r="B49" s="6"/>
      <c r="F49" s="45" t="s">
        <v>47</v>
      </c>
      <c r="G49" s="46" t="s">
        <v>24</v>
      </c>
      <c r="H49" s="46" t="s">
        <v>8</v>
      </c>
      <c r="I49" s="46" t="s">
        <v>38</v>
      </c>
    </row>
    <row r="50" spans="2:9">
      <c r="B50" s="6"/>
      <c r="F50" s="30"/>
      <c r="G50" s="31"/>
      <c r="H50" s="31"/>
    </row>
    <row r="51" spans="2:9">
      <c r="F51" s="30"/>
      <c r="G51" s="31"/>
      <c r="H51" s="31"/>
    </row>
    <row r="52" spans="2:9">
      <c r="F52" s="30"/>
      <c r="G52" s="31"/>
      <c r="H52" s="31"/>
    </row>
    <row r="53" spans="2:9">
      <c r="F53" s="30"/>
      <c r="G53" s="31"/>
      <c r="H53" s="31"/>
    </row>
  </sheetData>
  <sheetProtection selectLockedCells="1"/>
  <sortState ref="B2:C36">
    <sortCondition ref="B2:B36"/>
  </sortState>
  <mergeCells count="3">
    <mergeCell ref="L15:M15"/>
    <mergeCell ref="L9:M9"/>
    <mergeCell ref="F41:G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rgb="FF00CC00"/>
  </sheetPr>
  <dimension ref="A1:T49"/>
  <sheetViews>
    <sheetView topLeftCell="A23" zoomScale="90" zoomScaleNormal="90" workbookViewId="0">
      <selection activeCell="G53" sqref="G53"/>
    </sheetView>
  </sheetViews>
  <sheetFormatPr defaultRowHeight="15"/>
  <cols>
    <col min="1" max="1" width="5.85546875" bestFit="1" customWidth="1"/>
    <col min="2" max="2" width="29.140625" style="58" bestFit="1" customWidth="1"/>
    <col min="3" max="3" width="22.42578125" style="58" bestFit="1" customWidth="1"/>
    <col min="4" max="4" width="10.42578125" bestFit="1" customWidth="1"/>
    <col min="5" max="5" width="19.28515625" style="58" customWidth="1"/>
    <col min="6" max="6" width="9.140625" style="3"/>
    <col min="7" max="7" width="31.140625" style="2" bestFit="1" customWidth="1"/>
    <col min="8" max="8" width="5.7109375" style="19" customWidth="1"/>
    <col min="9" max="9" width="9.140625" style="2"/>
    <col min="10" max="10" width="5.7109375" style="19" customWidth="1"/>
    <col min="11" max="11" width="28.85546875" style="2" bestFit="1" customWidth="1"/>
    <col min="12" max="12" width="31.5703125" style="4" bestFit="1" customWidth="1"/>
    <col min="13" max="13" width="11.5703125" style="2" bestFit="1" customWidth="1"/>
    <col min="14" max="14" width="9.140625" style="2"/>
    <col min="15" max="15" width="31.140625" style="2" bestFit="1" customWidth="1"/>
    <col min="16" max="16" width="5.7109375" style="19" customWidth="1"/>
    <col min="17" max="17" width="9.140625" style="2"/>
    <col min="18" max="18" width="5.7109375" style="19" customWidth="1"/>
    <col min="19" max="19" width="31.140625" style="2" bestFit="1" customWidth="1"/>
    <col min="20" max="20" width="31.5703125" style="5" bestFit="1" customWidth="1"/>
  </cols>
  <sheetData>
    <row r="1" spans="1:20">
      <c r="A1" s="1" t="s">
        <v>0</v>
      </c>
      <c r="B1" s="57" t="s">
        <v>1</v>
      </c>
      <c r="C1" s="57" t="s">
        <v>2</v>
      </c>
      <c r="D1" s="1" t="s">
        <v>3</v>
      </c>
      <c r="F1" s="69" t="s">
        <v>118</v>
      </c>
      <c r="G1" s="70"/>
      <c r="H1" s="18" t="s">
        <v>10</v>
      </c>
      <c r="J1" s="18" t="s">
        <v>9</v>
      </c>
      <c r="L1" s="4" t="s">
        <v>55</v>
      </c>
      <c r="N1" s="69" t="s">
        <v>150</v>
      </c>
      <c r="O1" s="70"/>
      <c r="P1" s="18" t="s">
        <v>10</v>
      </c>
      <c r="R1" s="18" t="s">
        <v>9</v>
      </c>
      <c r="T1" s="4" t="s">
        <v>55</v>
      </c>
    </row>
    <row r="2" spans="1:20">
      <c r="A2">
        <v>1</v>
      </c>
      <c r="B2" s="55" t="s">
        <v>57</v>
      </c>
      <c r="C2" s="58" t="s">
        <v>74</v>
      </c>
      <c r="D2" t="s">
        <v>5</v>
      </c>
      <c r="F2" s="30" t="s">
        <v>11</v>
      </c>
      <c r="G2" s="2" t="str">
        <f>IF(ISERROR(VLOOKUP('U14 by Code'!G2,'U14 by Team'!$A$2:$B$37,2,0))=TRUE,'U14 by Code'!G2,VLOOKUP('U14 by Code'!G2,'U14 by Team'!$A$2:$B$37,2,0))</f>
        <v>MERESIDERS MANIACS</v>
      </c>
      <c r="H2" s="19">
        <v>7</v>
      </c>
      <c r="I2" s="2" t="s">
        <v>8</v>
      </c>
      <c r="J2" s="19">
        <v>2</v>
      </c>
      <c r="K2" s="2" t="str">
        <f>IF(ISERROR(VLOOKUP('U14 by Code'!I2,'U14 by Team'!$A$2:$B$37,2,0))=TRUE,'U14 by Code'!I2,VLOOKUP('U14 by Code'!I2,'U14 by Team'!$A$2:$B$37,2,0))</f>
        <v>Broseley Youth</v>
      </c>
      <c r="L2" s="4" t="str">
        <f>IF(OR(H2="",J2=""),F2,IF(H2=J2,F2,IF(H2&gt;J2,G2,K2)))</f>
        <v>MERESIDERS MANIACS</v>
      </c>
      <c r="N2" s="3" t="s">
        <v>48</v>
      </c>
      <c r="O2" s="2" t="str">
        <f>VLOOKUP('U14 by Code'!M2,'U14 by Team'!$F$42:$L$49,7,0)</f>
        <v>E3</v>
      </c>
      <c r="Q2" s="2" t="s">
        <v>8</v>
      </c>
      <c r="S2" s="17" t="str">
        <f>VLOOKUP('U14 by Code'!O2,'U14 by Team'!$F$42:$L$49,7,0)</f>
        <v>G3</v>
      </c>
      <c r="T2" s="4" t="str">
        <f>IF(OR(P2="",R2=""),N2,IF(P2=R2,N2,IF(P2&gt;R2,O2,S2)))</f>
        <v>QF 1</v>
      </c>
    </row>
    <row r="3" spans="1:20">
      <c r="A3">
        <v>2</v>
      </c>
      <c r="B3" s="55" t="s">
        <v>65</v>
      </c>
      <c r="C3" s="58" t="s">
        <v>74</v>
      </c>
      <c r="D3" t="s">
        <v>5</v>
      </c>
      <c r="F3" s="39" t="s">
        <v>12</v>
      </c>
      <c r="G3" s="40" t="str">
        <f>IF(ISERROR(VLOOKUP('U14 by Code'!G3,'U14 by Team'!$A$2:$B$37,2,0))=TRUE,'U14 by Code'!G3,VLOOKUP('U14 by Code'!G3,'U14 by Team'!$A$2:$B$37,2,0))</f>
        <v>Nova United Athletic</v>
      </c>
      <c r="H3" s="19">
        <v>9</v>
      </c>
      <c r="I3" s="40" t="s">
        <v>8</v>
      </c>
      <c r="J3" s="19">
        <v>0</v>
      </c>
      <c r="K3" s="40" t="str">
        <f>IF(ISERROR(VLOOKUP('U14 by Code'!I3,'U14 by Team'!$A$2:$B$37,2,0))=TRUE,'U14 by Code'!I3,VLOOKUP('U14 by Code'!I3,'U14 by Team'!$A$2:$B$37,2,0))</f>
        <v>SHAWBURY UTD JUNIORS</v>
      </c>
      <c r="L3" s="4" t="str">
        <f>IF(OR(H3="",J3=""),F3,IF(H3=J3,F3,IF(H3&gt;J3,G3,K3)))</f>
        <v>Nova United Athletic</v>
      </c>
      <c r="N3" s="3" t="s">
        <v>49</v>
      </c>
      <c r="O3" s="40" t="str">
        <f>VLOOKUP('U14 by Code'!M3,'U14 by Team'!$F$42:$L$49,7,0)</f>
        <v>A3</v>
      </c>
      <c r="Q3" s="2" t="s">
        <v>8</v>
      </c>
      <c r="S3" s="40" t="str">
        <f>VLOOKUP('U14 by Code'!O3,'U14 by Team'!$F$42:$L$49,7,0)</f>
        <v>C3</v>
      </c>
      <c r="T3" s="4" t="str">
        <f>IF(OR(P3="",R3=""),N3,IF(P3=R3,N3,IF(P3&gt;R3,O3,S3)))</f>
        <v>QF 2</v>
      </c>
    </row>
    <row r="4" spans="1:20">
      <c r="A4">
        <v>3</v>
      </c>
      <c r="B4" s="55" t="s">
        <v>133</v>
      </c>
      <c r="C4" s="58" t="s">
        <v>74</v>
      </c>
      <c r="D4" t="s">
        <v>5</v>
      </c>
      <c r="F4" s="39" t="s">
        <v>13</v>
      </c>
      <c r="G4" s="40" t="str">
        <f>IF(ISERROR(VLOOKUP('U14 by Code'!G4,'U14 by Team'!$A$2:$B$37,2,0))=TRUE,'U14 by Code'!G4,VLOOKUP('U14 by Code'!G4,'U14 by Team'!$A$2:$B$37,2,0))</f>
        <v>Ercall Rangers</v>
      </c>
      <c r="H4" s="19">
        <v>4</v>
      </c>
      <c r="I4" s="40" t="s">
        <v>8</v>
      </c>
      <c r="J4" s="19">
        <v>3</v>
      </c>
      <c r="K4" s="40" t="str">
        <f>IF(ISERROR(VLOOKUP('U14 by Code'!I4,'U14 by Team'!$A$2:$B$37,2,0))=TRUE,'U14 by Code'!I4,VLOOKUP('U14 by Code'!I4,'U14 by Team'!$A$2:$B$37,2,0))</f>
        <v>Wrekin Juniors</v>
      </c>
      <c r="L4" s="4" t="str">
        <f t="shared" ref="L4" si="0">IF(OR(H4="",J4=""),F4,IF(H4=J4,F4,IF(H4&gt;J4,G4,K4)))</f>
        <v>Ercall Rangers</v>
      </c>
      <c r="N4" s="3" t="s">
        <v>50</v>
      </c>
      <c r="O4" s="40" t="str">
        <f>VLOOKUP('U14 by Code'!M4,'U14 by Team'!$F$42:$L$49,7,0)</f>
        <v>D3</v>
      </c>
      <c r="Q4" s="2" t="s">
        <v>8</v>
      </c>
      <c r="S4" s="40" t="str">
        <f>VLOOKUP('U14 by Code'!O4,'U14 by Team'!$F$42:$L$49,7,0)</f>
        <v>F3</v>
      </c>
      <c r="T4" s="4" t="str">
        <f>IF(OR(P4="",R4=""),N4,IF(P4=R4,N4,IF(P4&gt;R4,O4,S4)))</f>
        <v>QF 3</v>
      </c>
    </row>
    <row r="5" spans="1:20">
      <c r="A5">
        <v>4</v>
      </c>
      <c r="B5" s="55" t="s">
        <v>113</v>
      </c>
      <c r="C5" s="58" t="s">
        <v>73</v>
      </c>
      <c r="D5" t="s">
        <v>5</v>
      </c>
      <c r="F5" s="39"/>
      <c r="G5" s="40"/>
      <c r="I5" s="40"/>
      <c r="K5" s="40"/>
      <c r="M5" s="35"/>
      <c r="N5" s="3" t="s">
        <v>51</v>
      </c>
      <c r="O5" s="40" t="str">
        <f>VLOOKUP('U14 by Code'!M5,'U14 by Team'!$F$42:$L$49,7,0)</f>
        <v>B3</v>
      </c>
      <c r="Q5" s="2" t="s">
        <v>8</v>
      </c>
      <c r="S5" s="40" t="str">
        <f>VLOOKUP('U14 by Code'!O5,'U14 by Team'!$F$42:$L$49,7,0)</f>
        <v>H3</v>
      </c>
      <c r="T5" s="4" t="str">
        <f>IF(OR(P5="",R5=""),N5,IF(P5=R5,N5,IF(P5&gt;R5,O5,S5)))</f>
        <v>QF 4</v>
      </c>
    </row>
    <row r="6" spans="1:20">
      <c r="A6">
        <v>5</v>
      </c>
      <c r="B6" s="55" t="s">
        <v>121</v>
      </c>
      <c r="C6" s="58" t="s">
        <v>74</v>
      </c>
      <c r="D6" t="s">
        <v>5</v>
      </c>
      <c r="F6" s="39"/>
      <c r="G6" s="40"/>
      <c r="I6" s="40"/>
      <c r="K6" s="40"/>
    </row>
    <row r="7" spans="1:20">
      <c r="A7">
        <v>6</v>
      </c>
      <c r="B7" t="s">
        <v>66</v>
      </c>
      <c r="C7" s="58" t="s">
        <v>74</v>
      </c>
      <c r="D7" t="s">
        <v>5</v>
      </c>
      <c r="F7" s="39"/>
      <c r="G7" s="40"/>
      <c r="I7" s="40"/>
      <c r="K7" s="40"/>
      <c r="N7" s="3"/>
      <c r="T7" s="4"/>
    </row>
    <row r="8" spans="1:20">
      <c r="A8">
        <v>7</v>
      </c>
      <c r="B8" s="55" t="s">
        <v>75</v>
      </c>
      <c r="C8" s="58" t="s">
        <v>73</v>
      </c>
      <c r="D8" t="s">
        <v>5</v>
      </c>
      <c r="F8" s="39"/>
      <c r="G8" s="40"/>
      <c r="I8" s="40"/>
      <c r="K8" s="40"/>
      <c r="N8" s="3"/>
      <c r="T8" s="4"/>
    </row>
    <row r="9" spans="1:20">
      <c r="A9">
        <v>8</v>
      </c>
      <c r="B9" t="s">
        <v>134</v>
      </c>
      <c r="C9" s="58" t="s">
        <v>74</v>
      </c>
      <c r="D9" t="s">
        <v>5</v>
      </c>
      <c r="F9" s="39"/>
      <c r="G9" s="40"/>
      <c r="I9" s="40"/>
      <c r="K9" s="40"/>
      <c r="N9" s="69" t="s">
        <v>151</v>
      </c>
      <c r="O9" s="70"/>
      <c r="P9" s="18" t="s">
        <v>10</v>
      </c>
      <c r="R9" s="18" t="s">
        <v>9</v>
      </c>
    </row>
    <row r="10" spans="1:20">
      <c r="A10">
        <v>9</v>
      </c>
      <c r="B10" t="s">
        <v>60</v>
      </c>
      <c r="C10" s="58" t="s">
        <v>74</v>
      </c>
      <c r="D10" t="s">
        <v>5</v>
      </c>
      <c r="F10" s="39"/>
      <c r="G10" s="40"/>
      <c r="I10" s="40"/>
      <c r="K10" s="40"/>
      <c r="N10" s="3" t="s">
        <v>52</v>
      </c>
      <c r="O10" s="2" t="str">
        <f>VLOOKUP('U14 by Code'!M10,'U14 by Team'!$N$2:$T$5,7,0)</f>
        <v>QF 1</v>
      </c>
      <c r="Q10" s="2" t="s">
        <v>8</v>
      </c>
      <c r="S10" s="2" t="str">
        <f>VLOOKUP('U14 by Code'!O10,'U14 by Team'!$N$2:$T$5,7,0)</f>
        <v>QF 4</v>
      </c>
      <c r="T10" s="4" t="str">
        <f>IF(OR(P10="",R10=""),N10,IF(P10=R10,N10,IF(P10&gt;R10,O10,S10)))</f>
        <v>SF 1</v>
      </c>
    </row>
    <row r="11" spans="1:20">
      <c r="A11">
        <v>10</v>
      </c>
      <c r="B11" t="s">
        <v>67</v>
      </c>
      <c r="C11" s="58" t="s">
        <v>74</v>
      </c>
      <c r="D11" t="s">
        <v>5</v>
      </c>
      <c r="F11" s="39"/>
      <c r="G11" s="40"/>
      <c r="I11" s="40"/>
      <c r="K11" s="40"/>
      <c r="N11" s="3" t="s">
        <v>53</v>
      </c>
      <c r="O11" s="2" t="str">
        <f>VLOOKUP('U14 by Code'!M11,'U14 by Team'!$N$2:$T$5,7,0)</f>
        <v>QF 2</v>
      </c>
      <c r="Q11" s="2" t="s">
        <v>8</v>
      </c>
      <c r="S11" s="2" t="str">
        <f>VLOOKUP('U14 by Code'!O11,'U14 by Team'!$N$2:$T$5,7,0)</f>
        <v>QF 3</v>
      </c>
      <c r="T11" s="4" t="str">
        <f>IF(OR(P11="",R11=""),N11,IF(P11=R11,N11,IF(P11&gt;R11,O11,S11)))</f>
        <v>SF 2</v>
      </c>
    </row>
    <row r="12" spans="1:20">
      <c r="A12">
        <v>11</v>
      </c>
      <c r="B12" s="55" t="s">
        <v>83</v>
      </c>
      <c r="C12" s="58" t="s">
        <v>73</v>
      </c>
      <c r="D12" t="s">
        <v>5</v>
      </c>
      <c r="F12" s="39"/>
      <c r="G12" s="40"/>
      <c r="I12" s="40"/>
      <c r="K12" s="40"/>
    </row>
    <row r="13" spans="1:20">
      <c r="A13">
        <v>12</v>
      </c>
      <c r="B13" s="55" t="s">
        <v>84</v>
      </c>
      <c r="C13" s="58" t="s">
        <v>73</v>
      </c>
      <c r="D13" t="s">
        <v>5</v>
      </c>
      <c r="F13" s="39"/>
      <c r="G13" s="40"/>
      <c r="I13" s="40"/>
      <c r="K13" s="40"/>
      <c r="N13" s="3"/>
      <c r="T13" s="4"/>
    </row>
    <row r="14" spans="1:20">
      <c r="A14">
        <v>13</v>
      </c>
      <c r="B14" s="55" t="s">
        <v>76</v>
      </c>
      <c r="C14" s="58" t="s">
        <v>73</v>
      </c>
      <c r="D14" t="s">
        <v>5</v>
      </c>
      <c r="F14" s="39"/>
      <c r="G14" s="40"/>
      <c r="I14" s="40"/>
      <c r="K14" s="40"/>
    </row>
    <row r="15" spans="1:20">
      <c r="A15">
        <v>14</v>
      </c>
      <c r="B15" t="s">
        <v>85</v>
      </c>
      <c r="C15" s="58" t="s">
        <v>73</v>
      </c>
      <c r="D15" t="s">
        <v>5</v>
      </c>
      <c r="F15" s="39"/>
      <c r="G15" s="40"/>
      <c r="I15" s="40"/>
      <c r="K15" s="40"/>
      <c r="N15" s="69" t="s">
        <v>152</v>
      </c>
      <c r="O15" s="70"/>
      <c r="P15" s="18" t="s">
        <v>10</v>
      </c>
      <c r="R15" s="18" t="s">
        <v>9</v>
      </c>
      <c r="S15" s="52" t="s">
        <v>102</v>
      </c>
    </row>
    <row r="16" spans="1:20">
      <c r="A16">
        <v>15</v>
      </c>
      <c r="B16" s="55" t="s">
        <v>135</v>
      </c>
      <c r="C16" s="58" t="s">
        <v>74</v>
      </c>
      <c r="D16" t="s">
        <v>5</v>
      </c>
      <c r="F16" s="39"/>
      <c r="G16" s="40"/>
      <c r="I16" s="40"/>
      <c r="K16" s="40"/>
      <c r="N16" s="3" t="s">
        <v>54</v>
      </c>
      <c r="O16" s="22"/>
      <c r="Q16" s="2" t="s">
        <v>8</v>
      </c>
      <c r="S16" s="22"/>
      <c r="T16" s="4" t="str">
        <f>IF(OR(P16="",R16=""),N16,IF(P16=R16,N16,IF(P16&gt;R16,O16,S16)))</f>
        <v>FINAL</v>
      </c>
    </row>
    <row r="17" spans="1:12">
      <c r="A17">
        <v>16</v>
      </c>
      <c r="B17" s="55" t="s">
        <v>69</v>
      </c>
      <c r="C17" s="58" t="s">
        <v>74</v>
      </c>
      <c r="D17" t="s">
        <v>5</v>
      </c>
      <c r="F17" s="39"/>
      <c r="G17" s="40"/>
      <c r="I17" s="40"/>
      <c r="K17" s="40"/>
    </row>
    <row r="18" spans="1:12">
      <c r="A18">
        <v>17</v>
      </c>
      <c r="B18" t="s">
        <v>136</v>
      </c>
      <c r="C18" s="58" t="s">
        <v>74</v>
      </c>
      <c r="D18" t="s">
        <v>5</v>
      </c>
      <c r="F18" s="39"/>
      <c r="G18" s="40"/>
      <c r="I18" s="40"/>
      <c r="K18" s="40"/>
    </row>
    <row r="19" spans="1:12">
      <c r="A19">
        <v>18</v>
      </c>
      <c r="B19" t="s">
        <v>77</v>
      </c>
      <c r="C19" s="58" t="s">
        <v>73</v>
      </c>
      <c r="D19" t="s">
        <v>5</v>
      </c>
      <c r="F19" s="39"/>
      <c r="G19" s="26"/>
      <c r="H19" s="21"/>
      <c r="I19" s="26"/>
      <c r="J19" s="21"/>
      <c r="K19" s="26"/>
    </row>
    <row r="20" spans="1:12">
      <c r="A20">
        <v>19</v>
      </c>
      <c r="B20" t="s">
        <v>78</v>
      </c>
      <c r="C20" s="58" t="s">
        <v>73</v>
      </c>
      <c r="D20" t="s">
        <v>5</v>
      </c>
      <c r="F20" s="39"/>
      <c r="G20" s="26"/>
      <c r="H20" s="21"/>
      <c r="I20" s="26"/>
      <c r="J20" s="21"/>
      <c r="K20" s="26"/>
    </row>
    <row r="21" spans="1:12">
      <c r="A21">
        <v>20</v>
      </c>
      <c r="B21" t="s">
        <v>79</v>
      </c>
      <c r="C21" s="58" t="s">
        <v>73</v>
      </c>
      <c r="D21" t="s">
        <v>5</v>
      </c>
      <c r="F21" s="69" t="s">
        <v>147</v>
      </c>
      <c r="G21" s="69"/>
      <c r="H21" s="18" t="s">
        <v>10</v>
      </c>
      <c r="I21" s="40"/>
      <c r="J21" s="18" t="s">
        <v>9</v>
      </c>
      <c r="K21" s="26"/>
    </row>
    <row r="22" spans="1:12">
      <c r="A22">
        <v>21</v>
      </c>
      <c r="B22" s="55" t="s">
        <v>86</v>
      </c>
      <c r="C22" s="58" t="s">
        <v>73</v>
      </c>
      <c r="D22" t="s">
        <v>5</v>
      </c>
      <c r="E22" s="61"/>
      <c r="F22" s="39" t="s">
        <v>24</v>
      </c>
      <c r="G22" s="26" t="str">
        <f>IF(ISERROR(VLOOKUP('U14 by Code'!G22,'U14 by Team'!$A$2:$B$37,2,0))=TRUE,VLOOKUP('U14 by Code'!G22,'U14 by Team'!$F$2:$L$17,7,0),VLOOKUP('U14 by Code'!G22,'U14 by Team'!$A$2:$B$37,2,0))</f>
        <v>MARKET DRAYTON TIGERS</v>
      </c>
      <c r="H22" s="21">
        <v>0</v>
      </c>
      <c r="I22" s="26" t="s">
        <v>8</v>
      </c>
      <c r="J22" s="21">
        <v>5</v>
      </c>
      <c r="K22" s="26" t="str">
        <f>IF(ISERROR(VLOOKUP('U14 by Code'!I22,'U14 by Team'!$A$2:$B$37,2,0))=TRUE,VLOOKUP('U14 by Code'!I22,'U14 by Team'!$F$2:$L$17,7,0),VLOOKUP('U14 by Code'!I22,'U14 by Team'!$A$2:$B$37,2,0))</f>
        <v>SAHA STORM</v>
      </c>
      <c r="L22" s="4" t="str">
        <f t="shared" ref="L22:L29" si="1">IF(OR(H22="",J22=""),F22,IF(H22=J22,F22,IF(H22&gt;J22,G22,K22)))</f>
        <v>SAHA STORM</v>
      </c>
    </row>
    <row r="23" spans="1:12">
      <c r="A23">
        <v>22</v>
      </c>
      <c r="B23" t="s">
        <v>137</v>
      </c>
      <c r="C23" s="58" t="s">
        <v>74</v>
      </c>
      <c r="D23" t="s">
        <v>5</v>
      </c>
      <c r="F23" s="39" t="s">
        <v>25</v>
      </c>
      <c r="G23" s="26" t="str">
        <f>IF(ISERROR(VLOOKUP('U14 by Code'!G23,'U14 by Team'!$A$2:$B$37,2,0))=TRUE,VLOOKUP('U14 by Code'!G23,'U14 by Team'!$F$2:$L$17,7,0),VLOOKUP('U14 by Code'!G23,'U14 by Team'!$A$2:$B$37,2,0))</f>
        <v xml:space="preserve">Albrighton </v>
      </c>
      <c r="H23" s="21">
        <v>3</v>
      </c>
      <c r="I23" s="26" t="s">
        <v>8</v>
      </c>
      <c r="J23" s="21">
        <v>4</v>
      </c>
      <c r="K23" s="26" t="str">
        <f>IF(ISERROR(VLOOKUP('U14 by Code'!I23,'U14 by Team'!$A$2:$B$37,2,0))=TRUE,VLOOKUP('U14 by Code'!I23,'U14 by Team'!$F$2:$L$17,7,0),VLOOKUP('U14 by Code'!I23,'U14 by Team'!$A$2:$B$37,2,0))</f>
        <v>Ercall Rangers</v>
      </c>
      <c r="L23" s="4" t="str">
        <f t="shared" si="1"/>
        <v>Ercall Rangers</v>
      </c>
    </row>
    <row r="24" spans="1:12">
      <c r="A24">
        <v>23</v>
      </c>
      <c r="B24" s="55" t="s">
        <v>128</v>
      </c>
      <c r="C24" s="58" t="s">
        <v>74</v>
      </c>
      <c r="D24" t="s">
        <v>5</v>
      </c>
      <c r="E24" s="60"/>
      <c r="F24" s="39" t="s">
        <v>26</v>
      </c>
      <c r="G24" s="26" t="str">
        <f>IF(ISERROR(VLOOKUP('U14 by Code'!G24,'U14 by Team'!$A$2:$B$37,2,0))=TRUE,VLOOKUP('U14 by Code'!G24,'U14 by Team'!$F$2:$L$17,7,0),VLOOKUP('U14 by Code'!G24,'U14 by Team'!$A$2:$B$37,2,0))</f>
        <v>Shifnal Harriers Falcons</v>
      </c>
      <c r="H24" s="21">
        <v>6</v>
      </c>
      <c r="I24" s="26" t="s">
        <v>8</v>
      </c>
      <c r="J24" s="21">
        <v>1</v>
      </c>
      <c r="K24" s="26" t="str">
        <f>IF(ISERROR(VLOOKUP('U14 by Code'!I24,'U14 by Team'!$A$2:$B$37,2,0))=TRUE,VLOOKUP('U14 by Code'!I24,'U14 by Team'!$F$2:$L$17,7,0),VLOOKUP('U14 by Code'!I24,'U14 by Team'!$A$2:$B$37,2,0))</f>
        <v>SAHA SHARKS</v>
      </c>
      <c r="L24" s="4" t="str">
        <f t="shared" si="1"/>
        <v>Shifnal Harriers Falcons</v>
      </c>
    </row>
    <row r="25" spans="1:12">
      <c r="A25">
        <v>24</v>
      </c>
      <c r="B25" s="55" t="s">
        <v>68</v>
      </c>
      <c r="C25" s="58" t="s">
        <v>74</v>
      </c>
      <c r="D25" t="s">
        <v>5</v>
      </c>
      <c r="F25" s="39" t="s">
        <v>27</v>
      </c>
      <c r="G25" s="26" t="str">
        <f>IF(ISERROR(VLOOKUP('U14 by Code'!G25,'U14 by Team'!$A$2:$B$37,2,0))=TRUE,VLOOKUP('U14 by Code'!G25,'U14 by Team'!$F$2:$L$17,7,0),VLOOKUP('U14 by Code'!G25,'U14 by Team'!$A$2:$B$37,2,0))</f>
        <v>Sinclair United Lions</v>
      </c>
      <c r="H25" s="21">
        <v>9</v>
      </c>
      <c r="I25" s="26" t="s">
        <v>8</v>
      </c>
      <c r="J25" s="21">
        <v>0</v>
      </c>
      <c r="K25" s="26" t="str">
        <f>IF(ISERROR(VLOOKUP('U14 by Code'!I25,'U14 by Team'!$A$2:$B$37,2,0))=TRUE,VLOOKUP('U14 by Code'!I25,'U14 by Team'!$F$2:$L$17,7,0),VLOOKUP('U14 by Code'!I25,'U14 by Team'!$A$2:$B$37,2,0))</f>
        <v>UP &amp; COMERS EAGLES</v>
      </c>
      <c r="L25" s="4" t="str">
        <f t="shared" si="1"/>
        <v>Sinclair United Lions</v>
      </c>
    </row>
    <row r="26" spans="1:12">
      <c r="A26">
        <v>25</v>
      </c>
      <c r="B26" t="s">
        <v>91</v>
      </c>
      <c r="C26" s="58" t="s">
        <v>73</v>
      </c>
      <c r="D26" t="s">
        <v>5</v>
      </c>
      <c r="F26" s="39" t="s">
        <v>28</v>
      </c>
      <c r="G26" s="26" t="str">
        <f>IF(ISERROR(VLOOKUP('U14 by Code'!G26,'U14 by Team'!$A$2:$B$37,2,0))=TRUE,VLOOKUP('U14 by Code'!G26,'U14 by Team'!$F$2:$L$17,7,0),VLOOKUP('U14 by Code'!G26,'U14 by Team'!$A$2:$B$37,2,0))</f>
        <v>BRIDGNORTH SPARTANS</v>
      </c>
      <c r="H26" s="21">
        <v>4</v>
      </c>
      <c r="I26" s="26" t="s">
        <v>8</v>
      </c>
      <c r="J26" s="21">
        <v>1</v>
      </c>
      <c r="K26" s="26" t="str">
        <f>IF(ISERROR(VLOOKUP('U14 by Code'!I26,'U14 by Team'!$A$2:$B$37,2,0))=TRUE,VLOOKUP('U14 by Code'!I26,'U14 by Team'!$F$2:$L$17,7,0),VLOOKUP('U14 by Code'!I26,'U14 by Team'!$A$2:$B$37,2,0))</f>
        <v>Admaston Juniors</v>
      </c>
      <c r="L26" s="4" t="str">
        <f t="shared" si="1"/>
        <v>BRIDGNORTH SPARTANS</v>
      </c>
    </row>
    <row r="27" spans="1:12">
      <c r="A27">
        <v>26</v>
      </c>
      <c r="B27" s="55" t="s">
        <v>81</v>
      </c>
      <c r="C27" s="58" t="s">
        <v>73</v>
      </c>
      <c r="D27" t="s">
        <v>5</v>
      </c>
      <c r="E27" s="61"/>
      <c r="F27" s="39" t="s">
        <v>30</v>
      </c>
      <c r="G27" s="26" t="str">
        <f>IF(ISERROR(VLOOKUP('U14 by Code'!G27,'U14 by Team'!$A$2:$B$37,2,0))=TRUE,VLOOKUP('U14 by Code'!G27,'U14 by Team'!$F$2:$L$17,7,0),VLOOKUP('U14 by Code'!G27,'U14 by Team'!$A$2:$B$37,2,0))</f>
        <v>Wrockwardine Wood</v>
      </c>
      <c r="H27" s="21">
        <v>1</v>
      </c>
      <c r="I27" s="26" t="s">
        <v>8</v>
      </c>
      <c r="J27" s="21">
        <v>7</v>
      </c>
      <c r="K27" s="26" t="str">
        <f>IF(ISERROR(VLOOKUP('U14 by Code'!I27,'U14 by Team'!$A$2:$B$37,2,0))=TRUE,VLOOKUP('U14 by Code'!I27,'U14 by Team'!$F$2:$L$17,7,0),VLOOKUP('U14 by Code'!I27,'U14 by Team'!$A$2:$B$37,2,0))</f>
        <v>MERESIDERS MANIACS</v>
      </c>
      <c r="L27" s="4" t="str">
        <f t="shared" si="1"/>
        <v>MERESIDERS MANIACS</v>
      </c>
    </row>
    <row r="28" spans="1:12">
      <c r="A28">
        <v>27</v>
      </c>
      <c r="B28" s="55" t="s">
        <v>114</v>
      </c>
      <c r="C28" s="58" t="s">
        <v>73</v>
      </c>
      <c r="D28" t="s">
        <v>5</v>
      </c>
      <c r="E28" s="61"/>
      <c r="F28" s="39" t="s">
        <v>29</v>
      </c>
      <c r="G28" s="26" t="str">
        <f>IF(ISERROR(VLOOKUP('U14 by Code'!G28,'U14 by Team'!$A$2:$B$37,2,0))=TRUE,VLOOKUP('U14 by Code'!G28,'U14 by Team'!$F$2:$L$17,7,0),VLOOKUP('U14 by Code'!G28,'U14 by Team'!$A$2:$B$37,2,0))</f>
        <v>UP &amp; COMERS HARRIERS</v>
      </c>
      <c r="H28" s="21">
        <v>4</v>
      </c>
      <c r="I28" s="26" t="s">
        <v>8</v>
      </c>
      <c r="J28" s="21">
        <v>1</v>
      </c>
      <c r="K28" s="26" t="str">
        <f>IF(ISERROR(VLOOKUP('U14 by Code'!I28,'U14 by Team'!$A$2:$B$37,2,0))=TRUE,VLOOKUP('U14 by Code'!I28,'U14 by Team'!$F$2:$L$17,7,0),VLOOKUP('U14 by Code'!I28,'U14 by Team'!$A$2:$B$37,2,0))</f>
        <v>SHREWSBURY JNR COLTS</v>
      </c>
      <c r="L28" s="4" t="str">
        <f t="shared" si="1"/>
        <v>UP &amp; COMERS HARRIERS</v>
      </c>
    </row>
    <row r="29" spans="1:12">
      <c r="A29">
        <v>28</v>
      </c>
      <c r="B29" t="s">
        <v>138</v>
      </c>
      <c r="C29" s="58" t="s">
        <v>74</v>
      </c>
      <c r="D29" t="s">
        <v>5</v>
      </c>
      <c r="F29" s="39" t="s">
        <v>31</v>
      </c>
      <c r="G29" s="26" t="str">
        <f>IF(ISERROR(VLOOKUP('U14 by Code'!G29,'U14 by Team'!$A$2:$B$37,2,0))=TRUE,VLOOKUP('U14 by Code'!G29,'U14 by Team'!$F$2:$L$17,7,0),VLOOKUP('U14 by Code'!G29,'U14 by Team'!$A$2:$B$37,2,0))</f>
        <v>Nova United Athletic</v>
      </c>
      <c r="H29" s="21">
        <v>4</v>
      </c>
      <c r="I29" s="26" t="s">
        <v>8</v>
      </c>
      <c r="J29" s="21">
        <v>1</v>
      </c>
      <c r="K29" s="26" t="str">
        <f>IF(ISERROR(VLOOKUP('U14 by Code'!I29,'U14 by Team'!$A$2:$B$37,2,0))=TRUE,VLOOKUP('U14 by Code'!I29,'U14 by Team'!$F$2:$L$17,7,0),VLOOKUP('U14 by Code'!I29,'U14 by Team'!$A$2:$B$37,2,0))</f>
        <v>Lawley Lightmoor Allstars</v>
      </c>
      <c r="L29" s="4" t="str">
        <f t="shared" si="1"/>
        <v>Nova United Athletic</v>
      </c>
    </row>
    <row r="30" spans="1:12">
      <c r="A30">
        <v>29</v>
      </c>
      <c r="B30" t="s">
        <v>139</v>
      </c>
      <c r="C30" s="58" t="s">
        <v>74</v>
      </c>
      <c r="D30" t="s">
        <v>5</v>
      </c>
      <c r="E30" s="61"/>
      <c r="F30" s="45" t="s">
        <v>33</v>
      </c>
      <c r="G30" s="26" t="str">
        <f>IF(ISERROR(VLOOKUP('U14 by Code'!G30,'U14 by Team'!$A$2:$B$37,2,0))=TRUE,VLOOKUP('U14 by Code'!G30,'U14 by Team'!$F$2:$L$17,7,0),VLOOKUP('U14 by Code'!G30,'U14 by Team'!$A$2:$B$37,2,0))</f>
        <v xml:space="preserve">Ercall Colts </v>
      </c>
      <c r="H30" s="21">
        <v>5</v>
      </c>
      <c r="I30" s="26" t="s">
        <v>8</v>
      </c>
      <c r="J30" s="21">
        <v>0</v>
      </c>
      <c r="K30" s="26" t="str">
        <f>IF(ISERROR(VLOOKUP('U14 by Code'!I30,'U14 by Team'!$A$2:$B$37,2,0))=TRUE,VLOOKUP('U14 by Code'!I30,'U14 by Team'!$F$2:$L$17,7,0),VLOOKUP('U14 by Code'!I30,'U14 by Team'!$A$2:$B$37,2,0))</f>
        <v>MERESIDERS MENACES</v>
      </c>
      <c r="L30" s="4" t="str">
        <f t="shared" ref="L30:L37" si="2">IF(OR(H30="",J30=""),F30,IF(H30=J30,F30,IF(H30&gt;J30,G30,K30)))</f>
        <v xml:space="preserve">Ercall Colts </v>
      </c>
    </row>
    <row r="31" spans="1:12">
      <c r="A31">
        <v>30</v>
      </c>
      <c r="B31" t="s">
        <v>87</v>
      </c>
      <c r="C31" s="58" t="s">
        <v>73</v>
      </c>
      <c r="D31" t="s">
        <v>5</v>
      </c>
      <c r="E31" s="61"/>
      <c r="F31" s="45" t="s">
        <v>32</v>
      </c>
      <c r="G31" s="26" t="str">
        <f>IF(ISERROR(VLOOKUP('U14 by Code'!G31,'U14 by Team'!$A$2:$B$37,2,0))=TRUE,VLOOKUP('U14 by Code'!G31,'U14 by Team'!$F$2:$L$17,7,0),VLOOKUP('U14 by Code'!G31,'U14 by Team'!$A$2:$B$37,2,0))</f>
        <v xml:space="preserve">WORTHEN JUNIORS  </v>
      </c>
      <c r="H31" s="21">
        <v>6</v>
      </c>
      <c r="I31" s="26" t="s">
        <v>8</v>
      </c>
      <c r="J31" s="21">
        <v>0</v>
      </c>
      <c r="K31" s="26" t="str">
        <f>IF(ISERROR(VLOOKUP('U14 by Code'!I31,'U14 by Team'!$A$2:$B$37,2,0))=TRUE,VLOOKUP('U14 by Code'!I31,'U14 by Team'!$F$2:$L$17,7,0),VLOOKUP('U14 by Code'!I31,'U14 by Team'!$A$2:$B$37,2,0))</f>
        <v xml:space="preserve">Bridgnorth Town </v>
      </c>
      <c r="L31" s="4" t="str">
        <f t="shared" si="2"/>
        <v xml:space="preserve">WORTHEN JUNIORS  </v>
      </c>
    </row>
    <row r="32" spans="1:12">
      <c r="A32">
        <v>31</v>
      </c>
      <c r="B32" t="s">
        <v>115</v>
      </c>
      <c r="C32" s="58" t="s">
        <v>73</v>
      </c>
      <c r="D32" t="s">
        <v>5</v>
      </c>
      <c r="E32" s="68">
        <v>43422</v>
      </c>
      <c r="F32" s="45" t="s">
        <v>34</v>
      </c>
      <c r="G32" s="26" t="str">
        <f>IF(ISERROR(VLOOKUP('U14 by Code'!G32,'U14 by Team'!$A$2:$B$37,2,0))=TRUE,VLOOKUP('U14 by Code'!G32,'U14 by Team'!$F$2:$L$17,7,0),VLOOKUP('U14 by Code'!G32,'U14 by Team'!$A$2:$B$37,2,0))</f>
        <v>CHURCH STRETTON MAGPIES</v>
      </c>
      <c r="H32" s="21"/>
      <c r="I32" s="26" t="s">
        <v>8</v>
      </c>
      <c r="J32" s="21"/>
      <c r="K32" s="26" t="str">
        <f>IF(ISERROR(VLOOKUP('U14 by Code'!I32,'U14 by Team'!$A$2:$B$37,2,0))=TRUE,VLOOKUP('U14 by Code'!I32,'U14 by Team'!$F$2:$L$17,7,0),VLOOKUP('U14 by Code'!I32,'U14 by Team'!$A$2:$B$37,2,0))</f>
        <v xml:space="preserve">SHREWSBURY JUNIORS </v>
      </c>
      <c r="L32" s="4" t="str">
        <f t="shared" si="2"/>
        <v>K2</v>
      </c>
    </row>
    <row r="33" spans="1:12">
      <c r="A33">
        <v>32</v>
      </c>
      <c r="B33" t="s">
        <v>88</v>
      </c>
      <c r="C33" s="58" t="s">
        <v>73</v>
      </c>
      <c r="D33" t="s">
        <v>5</v>
      </c>
      <c r="F33" s="45" t="s">
        <v>35</v>
      </c>
      <c r="G33" s="26" t="str">
        <f>IF(ISERROR(VLOOKUP('U14 by Code'!G33,'U14 by Team'!$A$2:$B$37,2,0))=TRUE,VLOOKUP('U14 by Code'!G33,'U14 by Team'!$F$2:$L$17,7,0),VLOOKUP('U14 by Code'!G33,'U14 by Team'!$A$2:$B$37,2,0))</f>
        <v xml:space="preserve">NC United </v>
      </c>
      <c r="H33" s="21">
        <v>7</v>
      </c>
      <c r="I33" s="26" t="s">
        <v>8</v>
      </c>
      <c r="J33" s="21">
        <v>0</v>
      </c>
      <c r="K33" s="26" t="str">
        <f>IF(ISERROR(VLOOKUP('U14 by Code'!I33,'U14 by Team'!$A$2:$B$37,2,0))=TRUE,VLOOKUP('U14 by Code'!I33,'U14 by Team'!$F$2:$L$17,7,0),VLOOKUP('U14 by Code'!I33,'U14 by Team'!$A$2:$B$37,2,0))</f>
        <v>WHITCHURCH ALPORT JUNIORS</v>
      </c>
      <c r="L33" s="4" t="str">
        <f t="shared" si="2"/>
        <v xml:space="preserve">NC United </v>
      </c>
    </row>
    <row r="34" spans="1:12">
      <c r="A34">
        <v>33</v>
      </c>
      <c r="B34" t="s">
        <v>116</v>
      </c>
      <c r="C34" s="58" t="s">
        <v>73</v>
      </c>
      <c r="D34" t="s">
        <v>5</v>
      </c>
      <c r="F34" s="45" t="s">
        <v>36</v>
      </c>
      <c r="G34" s="26" t="str">
        <f>IF(ISERROR(VLOOKUP('U14 by Code'!G34,'U14 by Team'!$A$2:$B$37,2,0))=TRUE,VLOOKUP('U14 by Code'!G34,'U14 by Team'!$F$2:$L$17,7,0),VLOOKUP('U14 by Code'!G34,'U14 by Team'!$A$2:$B$37,2,0))</f>
        <v xml:space="preserve">Oakengates Rangers </v>
      </c>
      <c r="H34" s="21">
        <v>5</v>
      </c>
      <c r="I34" s="26" t="s">
        <v>8</v>
      </c>
      <c r="J34" s="21">
        <v>0</v>
      </c>
      <c r="K34" s="26" t="str">
        <f>IF(ISERROR(VLOOKUP('U14 by Code'!I34,'U14 by Team'!$A$2:$B$37,2,0))=TRUE,VLOOKUP('U14 by Code'!I34,'U14 by Team'!$F$2:$L$17,7,0),VLOOKUP('U14 by Code'!I34,'U14 by Team'!$A$2:$B$37,2,0))</f>
        <v xml:space="preserve">Shifnal Europeans </v>
      </c>
      <c r="L34" s="4" t="str">
        <f t="shared" si="2"/>
        <v xml:space="preserve">Oakengates Rangers </v>
      </c>
    </row>
    <row r="35" spans="1:12">
      <c r="A35">
        <v>34</v>
      </c>
      <c r="B35" s="55" t="s">
        <v>140</v>
      </c>
      <c r="C35" s="58" t="s">
        <v>74</v>
      </c>
      <c r="D35" t="s">
        <v>5</v>
      </c>
      <c r="F35" s="45" t="s">
        <v>37</v>
      </c>
      <c r="G35" s="26" t="str">
        <f>IF(ISERROR(VLOOKUP('U14 by Code'!G35,'U14 by Team'!$A$2:$B$37,2,0))=TRUE,VLOOKUP('U14 by Code'!G35,'U14 by Team'!$F$2:$L$17,7,0),VLOOKUP('U14 by Code'!G35,'U14 by Team'!$A$2:$B$37,2,0))</f>
        <v>Admaston United</v>
      </c>
      <c r="H35" s="21">
        <v>3</v>
      </c>
      <c r="I35" s="26" t="s">
        <v>8</v>
      </c>
      <c r="J35" s="21">
        <v>0</v>
      </c>
      <c r="K35" s="26" t="str">
        <f>IF(ISERROR(VLOOKUP('U14 by Code'!I35,'U14 by Team'!$A$2:$B$37,2,0))=TRUE,VLOOKUP('U14 by Code'!I35,'U14 by Team'!$F$2:$L$17,7,0),VLOOKUP('U14 by Code'!I35,'U14 by Team'!$A$2:$B$37,2,0))</f>
        <v>OSWESTRY LIONS</v>
      </c>
      <c r="L35" s="4" t="str">
        <f t="shared" si="2"/>
        <v>Admaston United</v>
      </c>
    </row>
    <row r="36" spans="1:12">
      <c r="A36">
        <v>35</v>
      </c>
      <c r="B36" t="s">
        <v>63</v>
      </c>
      <c r="C36" s="58" t="s">
        <v>74</v>
      </c>
      <c r="D36" t="s">
        <v>5</v>
      </c>
      <c r="F36" s="45" t="s">
        <v>38</v>
      </c>
      <c r="G36" s="26" t="str">
        <f>IF(ISERROR(VLOOKUP('U14 by Code'!G36,'U14 by Team'!$A$2:$B$37,2,0))=TRUE,VLOOKUP('U14 by Code'!G36,'U14 by Team'!$F$2:$L$17,7,0),VLOOKUP('U14 by Code'!G36,'U14 by Team'!$A$2:$B$37,2,0))</f>
        <v xml:space="preserve">Shifnal Harriers </v>
      </c>
      <c r="H36" s="21">
        <v>2</v>
      </c>
      <c r="I36" s="26" t="s">
        <v>8</v>
      </c>
      <c r="J36" s="21">
        <v>3</v>
      </c>
      <c r="K36" s="26" t="str">
        <f>IF(ISERROR(VLOOKUP('U14 by Code'!I36,'U14 by Team'!$A$2:$B$37,2,0))=TRUE,VLOOKUP('U14 by Code'!I36,'U14 by Team'!$F$2:$L$17,7,0),VLOOKUP('U14 by Code'!I36,'U14 by Team'!$A$2:$B$37,2,0))</f>
        <v>SHREWSBURY JNR LIONS</v>
      </c>
      <c r="L36" s="4" t="str">
        <f t="shared" si="2"/>
        <v>SHREWSBURY JNR LIONS</v>
      </c>
    </row>
    <row r="37" spans="1:12">
      <c r="B37" s="59"/>
      <c r="F37" s="45" t="s">
        <v>39</v>
      </c>
      <c r="G37" s="26" t="str">
        <f>IF(ISERROR(VLOOKUP('U14 by Code'!G37,'U14 by Team'!$A$2:$B$37,2,0))=TRUE,VLOOKUP('U14 by Code'!G37,'U14 by Team'!$F$2:$L$17,7,0),VLOOKUP('U14 by Code'!G37,'U14 by Team'!$A$2:$B$37,2,0))</f>
        <v xml:space="preserve">Sinclair United </v>
      </c>
      <c r="H37" s="21">
        <v>0</v>
      </c>
      <c r="I37" s="26" t="s">
        <v>8</v>
      </c>
      <c r="J37" s="21">
        <v>20</v>
      </c>
      <c r="K37" s="26" t="str">
        <f>IF(ISERROR(VLOOKUP('U14 by Code'!I37,'U14 by Team'!$A$2:$B$37,2,0))=TRUE,VLOOKUP('U14 by Code'!I37,'U14 by Team'!$F$2:$L$17,7,0),VLOOKUP('U14 by Code'!I37,'U14 by Team'!$A$2:$B$37,2,0))</f>
        <v>LLANYMYNECH JUNIORS</v>
      </c>
      <c r="L37" s="4" t="str">
        <f t="shared" si="2"/>
        <v>LLANYMYNECH JUNIORS</v>
      </c>
    </row>
    <row r="38" spans="1:12">
      <c r="B38" s="59"/>
      <c r="F38" s="30"/>
      <c r="G38" s="31"/>
      <c r="H38" s="31"/>
      <c r="I38" s="26"/>
      <c r="J38" s="20"/>
      <c r="K38" s="26"/>
    </row>
    <row r="39" spans="1:12">
      <c r="F39" s="30"/>
      <c r="G39" s="31"/>
      <c r="I39" s="31"/>
      <c r="J39" s="21"/>
      <c r="K39" s="31"/>
    </row>
    <row r="40" spans="1:12">
      <c r="B40" s="59"/>
      <c r="F40" s="30"/>
      <c r="G40" s="31"/>
      <c r="I40" s="31"/>
      <c r="J40" s="21"/>
      <c r="K40" s="31"/>
    </row>
    <row r="41" spans="1:12">
      <c r="B41" s="59"/>
      <c r="F41" s="69" t="s">
        <v>149</v>
      </c>
      <c r="G41" s="70"/>
      <c r="H41" s="18" t="s">
        <v>10</v>
      </c>
      <c r="I41" s="46"/>
      <c r="J41" s="18" t="s">
        <v>9</v>
      </c>
      <c r="K41" s="46"/>
    </row>
    <row r="42" spans="1:12">
      <c r="B42" s="59"/>
      <c r="E42" s="61"/>
      <c r="F42" s="45" t="s">
        <v>40</v>
      </c>
      <c r="G42" s="46" t="str">
        <f>VLOOKUP('U14 by Code'!G42,'U14 by Team'!$F$21:$L$37,7,0)</f>
        <v>Ercall Rangers</v>
      </c>
      <c r="I42" s="46" t="s">
        <v>8</v>
      </c>
      <c r="K42" s="46" t="str">
        <f>VLOOKUP('U14 by Code'!I42,'U14 by Team'!$F$21:$L$37,7,0)</f>
        <v>MERESIDERS MANIACS</v>
      </c>
      <c r="L42" s="4" t="str">
        <f t="shared" ref="L42:L49" si="3">IF(OR(H42="",J42=""),F42,IF(H42=J42,F42,IF(H42&gt;J42,G42,K42)))</f>
        <v>A3</v>
      </c>
    </row>
    <row r="43" spans="1:12">
      <c r="F43" s="45" t="s">
        <v>41</v>
      </c>
      <c r="G43" s="46" t="str">
        <f>VLOOKUP('U14 by Code'!G43,'U14 by Team'!$F$21:$L$37,7,0)</f>
        <v>BRIDGNORTH SPARTANS</v>
      </c>
      <c r="I43" s="46" t="s">
        <v>8</v>
      </c>
      <c r="K43" s="46" t="str">
        <f>VLOOKUP('U14 by Code'!I43,'U14 by Team'!$F$21:$L$37,7,0)</f>
        <v>K2</v>
      </c>
      <c r="L43" s="4" t="str">
        <f t="shared" si="3"/>
        <v>B3</v>
      </c>
    </row>
    <row r="44" spans="1:12">
      <c r="F44" s="45" t="s">
        <v>42</v>
      </c>
      <c r="G44" s="46" t="str">
        <f>VLOOKUP('U14 by Code'!G44,'U14 by Team'!$F$21:$L$37,7,0)</f>
        <v>UP &amp; COMERS HARRIERS</v>
      </c>
      <c r="I44" s="46" t="s">
        <v>8</v>
      </c>
      <c r="K44" s="46" t="str">
        <f>VLOOKUP('U14 by Code'!I44,'U14 by Team'!$F$21:$L$37,7,0)</f>
        <v xml:space="preserve">Ercall Colts </v>
      </c>
      <c r="L44" s="4" t="str">
        <f t="shared" si="3"/>
        <v>C3</v>
      </c>
    </row>
    <row r="45" spans="1:12">
      <c r="F45" s="45" t="s">
        <v>43</v>
      </c>
      <c r="G45" s="46" t="str">
        <f>VLOOKUP('U14 by Code'!G45,'U14 by Team'!$F$21:$L$37,7,0)</f>
        <v xml:space="preserve">Oakengates Rangers </v>
      </c>
      <c r="I45" s="46" t="s">
        <v>8</v>
      </c>
      <c r="K45" s="46" t="str">
        <f>VLOOKUP('U14 by Code'!I45,'U14 by Team'!$F$21:$L$37,7,0)</f>
        <v>Shifnal Harriers Falcons</v>
      </c>
      <c r="L45" s="4" t="str">
        <f t="shared" si="3"/>
        <v>D3</v>
      </c>
    </row>
    <row r="46" spans="1:12">
      <c r="B46" s="59"/>
      <c r="F46" s="45" t="s">
        <v>44</v>
      </c>
      <c r="G46" s="46" t="str">
        <f>VLOOKUP('U14 by Code'!G46,'U14 by Team'!$F$21:$L$37,7,0)</f>
        <v>Admaston United</v>
      </c>
      <c r="I46" s="46" t="s">
        <v>8</v>
      </c>
      <c r="K46" s="46" t="str">
        <f>VLOOKUP('U14 by Code'!I46,'U14 by Team'!$F$21:$L$37,7,0)</f>
        <v xml:space="preserve">WORTHEN JUNIORS  </v>
      </c>
      <c r="L46" s="4" t="str">
        <f t="shared" si="3"/>
        <v>E3</v>
      </c>
    </row>
    <row r="47" spans="1:12">
      <c r="B47" s="59"/>
      <c r="F47" s="45" t="s">
        <v>45</v>
      </c>
      <c r="G47" s="46" t="str">
        <f>VLOOKUP('U14 by Code'!G47,'U14 by Team'!$F$21:$L$37,7,0)</f>
        <v>Nova United Athletic</v>
      </c>
      <c r="I47" s="46" t="s">
        <v>8</v>
      </c>
      <c r="K47" s="46" t="str">
        <f>VLOOKUP('U14 by Code'!I47,'U14 by Team'!$F$21:$L$37,7,0)</f>
        <v>Sinclair United Lions</v>
      </c>
      <c r="L47" s="4" t="str">
        <f t="shared" si="3"/>
        <v>F3</v>
      </c>
    </row>
    <row r="48" spans="1:12">
      <c r="B48" s="59"/>
      <c r="F48" s="45" t="s">
        <v>46</v>
      </c>
      <c r="G48" s="46" t="str">
        <f>VLOOKUP('U14 by Code'!G48,'U14 by Team'!$F$21:$L$37,7,0)</f>
        <v xml:space="preserve">NC United </v>
      </c>
      <c r="I48" s="46" t="s">
        <v>8</v>
      </c>
      <c r="K48" s="46" t="str">
        <f>VLOOKUP('U14 by Code'!I48,'U14 by Team'!$F$21:$L$37,7,0)</f>
        <v>LLANYMYNECH JUNIORS</v>
      </c>
      <c r="L48" s="4" t="str">
        <f t="shared" si="3"/>
        <v>G3</v>
      </c>
    </row>
    <row r="49" spans="6:12">
      <c r="F49" s="45" t="s">
        <v>47</v>
      </c>
      <c r="G49" s="46" t="str">
        <f>VLOOKUP('U14 by Code'!G49,'U14 by Team'!$F$21:$L$37,7,0)</f>
        <v>SAHA STORM</v>
      </c>
      <c r="I49" s="46" t="s">
        <v>8</v>
      </c>
      <c r="K49" s="46" t="str">
        <f>VLOOKUP('U14 by Code'!I49,'U14 by Team'!$F$21:$L$37,7,0)</f>
        <v>SHREWSBURY JNR LIONS</v>
      </c>
      <c r="L49" s="4" t="str">
        <f t="shared" si="3"/>
        <v>H3</v>
      </c>
    </row>
  </sheetData>
  <sheetProtection selectLockedCells="1"/>
  <mergeCells count="6">
    <mergeCell ref="F41:G41"/>
    <mergeCell ref="F1:G1"/>
    <mergeCell ref="N1:O1"/>
    <mergeCell ref="N15:O15"/>
    <mergeCell ref="N9:O9"/>
    <mergeCell ref="F21:G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rgb="FF00CC00"/>
  </sheetPr>
  <dimension ref="A1:P50"/>
  <sheetViews>
    <sheetView zoomScale="90" zoomScaleNormal="90" workbookViewId="0"/>
  </sheetViews>
  <sheetFormatPr defaultRowHeight="15"/>
  <cols>
    <col min="1" max="1" width="5.85546875" bestFit="1" customWidth="1"/>
    <col min="2" max="2" width="32.42578125" bestFit="1" customWidth="1"/>
    <col min="3" max="3" width="22.42578125" bestFit="1" customWidth="1"/>
    <col min="4" max="4" width="10.42578125" bestFit="1" customWidth="1"/>
    <col min="5" max="5" width="11.7109375" bestFit="1" customWidth="1"/>
    <col min="6" max="6" width="9.140625" style="3"/>
    <col min="7" max="9" width="9.140625" style="2"/>
    <col min="11" max="11" width="9.140625" style="2"/>
    <col min="12" max="12" width="20.28515625" style="2" bestFit="1" customWidth="1"/>
    <col min="13" max="16" width="9.140625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F1" s="10" t="s">
        <v>118</v>
      </c>
      <c r="L1" s="10" t="s">
        <v>150</v>
      </c>
    </row>
    <row r="2" spans="1:15">
      <c r="A2">
        <v>1</v>
      </c>
      <c r="B2" s="56" t="s">
        <v>57</v>
      </c>
      <c r="C2" t="s">
        <v>74</v>
      </c>
      <c r="D2" t="s">
        <v>6</v>
      </c>
      <c r="F2" s="3" t="s">
        <v>11</v>
      </c>
      <c r="G2" s="2">
        <v>10</v>
      </c>
      <c r="H2" s="2" t="s">
        <v>8</v>
      </c>
      <c r="I2" s="2">
        <v>5</v>
      </c>
      <c r="K2" s="9"/>
      <c r="L2" s="3" t="s">
        <v>48</v>
      </c>
      <c r="M2" s="25" t="s">
        <v>27</v>
      </c>
      <c r="N2" s="2" t="s">
        <v>8</v>
      </c>
      <c r="O2" s="25" t="s">
        <v>29</v>
      </c>
    </row>
    <row r="3" spans="1:15">
      <c r="A3">
        <v>2</v>
      </c>
      <c r="B3" s="56" t="s">
        <v>133</v>
      </c>
      <c r="C3" t="s">
        <v>74</v>
      </c>
      <c r="D3" t="s">
        <v>6</v>
      </c>
      <c r="F3" s="3" t="s">
        <v>12</v>
      </c>
      <c r="G3" s="2">
        <v>15</v>
      </c>
      <c r="H3" s="2" t="s">
        <v>8</v>
      </c>
      <c r="I3" s="2">
        <v>28</v>
      </c>
      <c r="K3" s="9"/>
      <c r="L3" s="3" t="s">
        <v>49</v>
      </c>
      <c r="M3" s="27" t="s">
        <v>25</v>
      </c>
      <c r="N3" s="2" t="s">
        <v>8</v>
      </c>
      <c r="O3" s="25" t="s">
        <v>26</v>
      </c>
    </row>
    <row r="4" spans="1:15">
      <c r="A4">
        <v>3</v>
      </c>
      <c r="B4" s="56" t="s">
        <v>141</v>
      </c>
      <c r="C4" t="s">
        <v>74</v>
      </c>
      <c r="D4" t="s">
        <v>6</v>
      </c>
      <c r="F4" s="3" t="s">
        <v>13</v>
      </c>
      <c r="G4" s="2">
        <v>6</v>
      </c>
      <c r="H4" s="2" t="s">
        <v>8</v>
      </c>
      <c r="I4" s="2">
        <v>7</v>
      </c>
      <c r="K4" s="9"/>
      <c r="L4" s="3" t="s">
        <v>50</v>
      </c>
      <c r="M4" s="25" t="s">
        <v>24</v>
      </c>
      <c r="N4" s="2" t="s">
        <v>8</v>
      </c>
      <c r="O4" s="25" t="s">
        <v>31</v>
      </c>
    </row>
    <row r="5" spans="1:15">
      <c r="A5">
        <v>4</v>
      </c>
      <c r="B5" t="s">
        <v>90</v>
      </c>
      <c r="C5" t="s">
        <v>73</v>
      </c>
      <c r="D5" t="s">
        <v>6</v>
      </c>
      <c r="F5" s="3" t="s">
        <v>14</v>
      </c>
      <c r="G5" s="2">
        <v>23</v>
      </c>
      <c r="H5" s="38" t="s">
        <v>8</v>
      </c>
      <c r="I5" s="2">
        <v>16</v>
      </c>
      <c r="K5" s="9"/>
      <c r="L5" s="3" t="s">
        <v>51</v>
      </c>
      <c r="M5" s="25" t="s">
        <v>30</v>
      </c>
      <c r="N5" s="2" t="s">
        <v>8</v>
      </c>
      <c r="O5" s="27" t="s">
        <v>28</v>
      </c>
    </row>
    <row r="6" spans="1:15">
      <c r="A6">
        <v>5</v>
      </c>
      <c r="B6" s="56" t="s">
        <v>121</v>
      </c>
      <c r="C6" t="s">
        <v>74</v>
      </c>
      <c r="D6" t="s">
        <v>6</v>
      </c>
      <c r="F6" s="3" t="s">
        <v>15</v>
      </c>
      <c r="G6" s="2">
        <v>22</v>
      </c>
      <c r="H6" s="38" t="s">
        <v>8</v>
      </c>
      <c r="I6" s="2">
        <v>26</v>
      </c>
    </row>
    <row r="7" spans="1:15">
      <c r="A7">
        <v>6</v>
      </c>
      <c r="B7" s="56" t="s">
        <v>142</v>
      </c>
      <c r="C7" t="s">
        <v>74</v>
      </c>
      <c r="D7" t="s">
        <v>6</v>
      </c>
      <c r="F7" s="3" t="s">
        <v>16</v>
      </c>
      <c r="G7" s="2">
        <v>1</v>
      </c>
      <c r="H7" s="38" t="s">
        <v>8</v>
      </c>
      <c r="I7" s="2">
        <v>11</v>
      </c>
      <c r="L7" s="3"/>
    </row>
    <row r="8" spans="1:15">
      <c r="A8">
        <v>7</v>
      </c>
      <c r="B8" s="56" t="s">
        <v>62</v>
      </c>
      <c r="C8" t="s">
        <v>74</v>
      </c>
      <c r="D8" t="s">
        <v>6</v>
      </c>
      <c r="F8" s="3" t="s">
        <v>17</v>
      </c>
      <c r="G8" s="2">
        <v>29</v>
      </c>
      <c r="H8" s="38" t="s">
        <v>8</v>
      </c>
      <c r="I8" s="2">
        <v>18</v>
      </c>
      <c r="L8" s="3"/>
    </row>
    <row r="9" spans="1:15">
      <c r="A9">
        <v>8</v>
      </c>
      <c r="B9" t="s">
        <v>58</v>
      </c>
      <c r="C9" t="s">
        <v>74</v>
      </c>
      <c r="D9" t="s">
        <v>6</v>
      </c>
      <c r="F9" s="37" t="s">
        <v>18</v>
      </c>
      <c r="G9" s="38">
        <v>24</v>
      </c>
      <c r="H9" s="38" t="s">
        <v>8</v>
      </c>
      <c r="I9" s="2">
        <v>3</v>
      </c>
      <c r="L9" s="69" t="s">
        <v>151</v>
      </c>
      <c r="M9" s="70"/>
    </row>
    <row r="10" spans="1:15">
      <c r="A10">
        <v>9</v>
      </c>
      <c r="B10" t="s">
        <v>143</v>
      </c>
      <c r="C10" t="s">
        <v>74</v>
      </c>
      <c r="D10" t="s">
        <v>6</v>
      </c>
      <c r="F10" s="37" t="s">
        <v>19</v>
      </c>
      <c r="G10" s="38">
        <v>9</v>
      </c>
      <c r="H10" s="38" t="s">
        <v>8</v>
      </c>
      <c r="I10" s="2">
        <v>27</v>
      </c>
      <c r="L10" s="3" t="s">
        <v>52</v>
      </c>
      <c r="M10" s="27" t="s">
        <v>51</v>
      </c>
      <c r="N10" s="2" t="s">
        <v>8</v>
      </c>
      <c r="O10" s="27" t="s">
        <v>48</v>
      </c>
    </row>
    <row r="11" spans="1:15">
      <c r="A11">
        <v>10</v>
      </c>
      <c r="B11" t="s">
        <v>144</v>
      </c>
      <c r="C11" t="s">
        <v>74</v>
      </c>
      <c r="D11" t="s">
        <v>6</v>
      </c>
      <c r="F11" s="37" t="s">
        <v>20</v>
      </c>
      <c r="G11" s="38">
        <v>25</v>
      </c>
      <c r="H11" s="38" t="s">
        <v>8</v>
      </c>
      <c r="I11" s="2">
        <v>12</v>
      </c>
      <c r="L11" s="3" t="s">
        <v>53</v>
      </c>
      <c r="M11" s="27" t="s">
        <v>50</v>
      </c>
      <c r="N11" s="2" t="s">
        <v>8</v>
      </c>
      <c r="O11" s="27" t="s">
        <v>49</v>
      </c>
    </row>
    <row r="12" spans="1:15">
      <c r="A12">
        <v>11</v>
      </c>
      <c r="B12" s="56" t="s">
        <v>76</v>
      </c>
      <c r="C12" t="s">
        <v>73</v>
      </c>
      <c r="D12" t="s">
        <v>6</v>
      </c>
      <c r="F12" s="37" t="s">
        <v>21</v>
      </c>
      <c r="G12" s="38">
        <v>19</v>
      </c>
      <c r="H12" s="38" t="s">
        <v>8</v>
      </c>
      <c r="I12" s="2">
        <v>2</v>
      </c>
    </row>
    <row r="13" spans="1:15">
      <c r="A13">
        <v>12</v>
      </c>
      <c r="B13" t="s">
        <v>135</v>
      </c>
      <c r="C13" t="s">
        <v>74</v>
      </c>
      <c r="D13" t="s">
        <v>6</v>
      </c>
      <c r="F13" s="12" t="s">
        <v>22</v>
      </c>
      <c r="G13" s="23">
        <v>14</v>
      </c>
      <c r="H13" s="47" t="s">
        <v>8</v>
      </c>
      <c r="I13" s="2">
        <v>8</v>
      </c>
      <c r="L13" s="3"/>
    </row>
    <row r="14" spans="1:15">
      <c r="A14">
        <v>13</v>
      </c>
      <c r="B14" t="s">
        <v>71</v>
      </c>
      <c r="C14" t="s">
        <v>74</v>
      </c>
      <c r="D14" t="s">
        <v>6</v>
      </c>
      <c r="F14" s="12" t="s">
        <v>23</v>
      </c>
      <c r="G14" s="27">
        <v>13</v>
      </c>
      <c r="H14" s="47" t="s">
        <v>8</v>
      </c>
      <c r="I14" s="2">
        <v>20</v>
      </c>
    </row>
    <row r="15" spans="1:15">
      <c r="A15">
        <v>14</v>
      </c>
      <c r="B15" t="s">
        <v>70</v>
      </c>
      <c r="C15" t="s">
        <v>74</v>
      </c>
      <c r="D15" t="s">
        <v>6</v>
      </c>
      <c r="F15" s="12"/>
      <c r="G15" s="25"/>
      <c r="H15" s="47"/>
      <c r="L15" s="69" t="s">
        <v>56</v>
      </c>
      <c r="M15" s="70"/>
    </row>
    <row r="16" spans="1:15">
      <c r="A16">
        <v>15</v>
      </c>
      <c r="B16" s="56" t="s">
        <v>96</v>
      </c>
      <c r="C16" t="s">
        <v>73</v>
      </c>
      <c r="D16" t="s">
        <v>6</v>
      </c>
      <c r="F16" s="12"/>
      <c r="G16" s="25"/>
      <c r="H16" s="54"/>
      <c r="L16" s="3" t="s">
        <v>54</v>
      </c>
      <c r="M16" s="11" t="s">
        <v>53</v>
      </c>
      <c r="N16" s="2" t="s">
        <v>8</v>
      </c>
      <c r="O16" s="11" t="s">
        <v>52</v>
      </c>
    </row>
    <row r="17" spans="1:9">
      <c r="A17">
        <v>16</v>
      </c>
      <c r="B17" s="56" t="s">
        <v>145</v>
      </c>
      <c r="C17" t="s">
        <v>74</v>
      </c>
      <c r="D17" t="s">
        <v>6</v>
      </c>
      <c r="F17" s="12"/>
      <c r="G17" s="25"/>
      <c r="H17" s="54"/>
    </row>
    <row r="18" spans="1:9">
      <c r="A18">
        <v>17</v>
      </c>
      <c r="B18" s="56" t="s">
        <v>94</v>
      </c>
      <c r="C18" t="s">
        <v>73</v>
      </c>
      <c r="D18" t="s">
        <v>6</v>
      </c>
      <c r="H18" s="31"/>
    </row>
    <row r="19" spans="1:9">
      <c r="A19">
        <v>18</v>
      </c>
      <c r="B19" t="s">
        <v>95</v>
      </c>
      <c r="C19" t="s">
        <v>73</v>
      </c>
      <c r="D19" t="s">
        <v>6</v>
      </c>
      <c r="F19" s="41" t="s">
        <v>148</v>
      </c>
      <c r="G19" s="42"/>
      <c r="H19" s="38"/>
    </row>
    <row r="20" spans="1:9">
      <c r="A20">
        <v>19</v>
      </c>
      <c r="B20" s="56" t="s">
        <v>86</v>
      </c>
      <c r="C20" t="s">
        <v>73</v>
      </c>
      <c r="D20" t="s">
        <v>6</v>
      </c>
      <c r="F20" s="37" t="s">
        <v>24</v>
      </c>
      <c r="G20" s="38" t="s">
        <v>13</v>
      </c>
      <c r="H20" s="38" t="s">
        <v>8</v>
      </c>
      <c r="I20" s="2" t="s">
        <v>15</v>
      </c>
    </row>
    <row r="21" spans="1:9">
      <c r="A21">
        <v>20</v>
      </c>
      <c r="B21" t="s">
        <v>129</v>
      </c>
      <c r="C21" t="s">
        <v>74</v>
      </c>
      <c r="D21" t="s">
        <v>6</v>
      </c>
      <c r="F21" s="37" t="s">
        <v>25</v>
      </c>
      <c r="G21" s="38" t="s">
        <v>11</v>
      </c>
      <c r="H21" s="38" t="s">
        <v>8</v>
      </c>
      <c r="I21" s="25">
        <v>4</v>
      </c>
    </row>
    <row r="22" spans="1:9">
      <c r="A22">
        <v>21</v>
      </c>
      <c r="B22" t="s">
        <v>91</v>
      </c>
      <c r="C22" t="s">
        <v>73</v>
      </c>
      <c r="D22" t="s">
        <v>6</v>
      </c>
      <c r="F22" s="37" t="s">
        <v>26</v>
      </c>
      <c r="G22" s="38">
        <v>21</v>
      </c>
      <c r="H22" s="38" t="s">
        <v>8</v>
      </c>
      <c r="I22" s="25" t="s">
        <v>20</v>
      </c>
    </row>
    <row r="23" spans="1:9">
      <c r="A23">
        <v>22</v>
      </c>
      <c r="B23" s="56" t="s">
        <v>80</v>
      </c>
      <c r="C23" t="s">
        <v>73</v>
      </c>
      <c r="D23" t="s">
        <v>6</v>
      </c>
      <c r="F23" s="37" t="s">
        <v>27</v>
      </c>
      <c r="G23" s="38" t="s">
        <v>19</v>
      </c>
      <c r="H23" s="38" t="s">
        <v>8</v>
      </c>
      <c r="I23" s="25" t="s">
        <v>14</v>
      </c>
    </row>
    <row r="24" spans="1:9">
      <c r="A24">
        <v>23</v>
      </c>
      <c r="B24" t="s">
        <v>138</v>
      </c>
      <c r="C24" t="s">
        <v>74</v>
      </c>
      <c r="D24" t="s">
        <v>6</v>
      </c>
      <c r="F24" s="37" t="s">
        <v>28</v>
      </c>
      <c r="G24" s="38">
        <v>17</v>
      </c>
      <c r="H24" s="38" t="s">
        <v>8</v>
      </c>
      <c r="I24" s="23" t="s">
        <v>23</v>
      </c>
    </row>
    <row r="25" spans="1:9">
      <c r="A25">
        <v>24</v>
      </c>
      <c r="B25" t="s">
        <v>146</v>
      </c>
      <c r="C25" t="s">
        <v>74</v>
      </c>
      <c r="D25" t="s">
        <v>6</v>
      </c>
      <c r="F25" s="37" t="s">
        <v>30</v>
      </c>
      <c r="G25" s="38" t="s">
        <v>18</v>
      </c>
      <c r="H25" s="38" t="s">
        <v>8</v>
      </c>
      <c r="I25" s="25" t="s">
        <v>22</v>
      </c>
    </row>
    <row r="26" spans="1:9">
      <c r="A26">
        <v>25</v>
      </c>
      <c r="B26" t="s">
        <v>88</v>
      </c>
      <c r="C26" t="s">
        <v>73</v>
      </c>
      <c r="D26" t="s">
        <v>6</v>
      </c>
      <c r="F26" s="37" t="s">
        <v>29</v>
      </c>
      <c r="G26" s="38" t="s">
        <v>21</v>
      </c>
      <c r="H26" s="38" t="s">
        <v>8</v>
      </c>
      <c r="I26" s="27" t="s">
        <v>16</v>
      </c>
    </row>
    <row r="27" spans="1:9">
      <c r="A27">
        <v>26</v>
      </c>
      <c r="B27" s="56" t="s">
        <v>89</v>
      </c>
      <c r="C27" t="s">
        <v>73</v>
      </c>
      <c r="D27" t="s">
        <v>6</v>
      </c>
      <c r="F27" s="37" t="s">
        <v>31</v>
      </c>
      <c r="G27" s="38" t="s">
        <v>12</v>
      </c>
      <c r="H27" s="38" t="s">
        <v>8</v>
      </c>
      <c r="I27" s="25" t="s">
        <v>17</v>
      </c>
    </row>
    <row r="28" spans="1:9">
      <c r="A28">
        <v>27</v>
      </c>
      <c r="B28" s="56" t="s">
        <v>64</v>
      </c>
      <c r="C28" t="s">
        <v>74</v>
      </c>
      <c r="D28" t="s">
        <v>6</v>
      </c>
      <c r="F28" s="37"/>
      <c r="G28" s="38"/>
      <c r="H28" s="38"/>
      <c r="I28" s="25"/>
    </row>
    <row r="29" spans="1:9">
      <c r="A29">
        <v>28</v>
      </c>
      <c r="B29" t="s">
        <v>59</v>
      </c>
      <c r="C29" t="s">
        <v>74</v>
      </c>
      <c r="D29" t="s">
        <v>6</v>
      </c>
      <c r="F29" s="37"/>
      <c r="G29" s="38"/>
      <c r="H29" s="38"/>
    </row>
    <row r="30" spans="1:9">
      <c r="A30">
        <v>29</v>
      </c>
      <c r="B30" s="56" t="s">
        <v>63</v>
      </c>
      <c r="C30" t="s">
        <v>74</v>
      </c>
      <c r="D30" t="s">
        <v>6</v>
      </c>
      <c r="F30" s="37"/>
      <c r="G30" s="38"/>
      <c r="H30" s="38"/>
    </row>
    <row r="31" spans="1:9">
      <c r="B31" s="49"/>
      <c r="F31" s="37"/>
      <c r="G31" s="38"/>
      <c r="H31" s="38"/>
    </row>
    <row r="32" spans="1:9">
      <c r="B32" s="6"/>
      <c r="F32" s="37"/>
      <c r="G32" s="38"/>
      <c r="H32" s="38"/>
    </row>
    <row r="33" spans="2:8">
      <c r="B33" s="6"/>
      <c r="F33" s="37"/>
      <c r="G33" s="38"/>
      <c r="H33" s="38"/>
    </row>
    <row r="34" spans="2:8">
      <c r="B34" s="6"/>
      <c r="F34" s="37"/>
      <c r="G34" s="38"/>
      <c r="H34" s="38"/>
    </row>
    <row r="35" spans="2:8">
      <c r="B35" s="6"/>
      <c r="F35" s="37"/>
      <c r="G35" s="38"/>
      <c r="H35" s="38"/>
    </row>
    <row r="36" spans="2:8">
      <c r="F36" s="37"/>
      <c r="G36" s="38"/>
      <c r="H36" s="38"/>
    </row>
    <row r="37" spans="2:8">
      <c r="B37" s="6"/>
      <c r="F37" s="37"/>
      <c r="G37" s="38"/>
      <c r="H37" s="38"/>
    </row>
    <row r="38" spans="2:8">
      <c r="B38" s="6"/>
      <c r="F38" s="37"/>
      <c r="G38" s="38"/>
      <c r="H38" s="38"/>
    </row>
    <row r="39" spans="2:8">
      <c r="F39" s="37"/>
      <c r="G39" s="38"/>
      <c r="H39" s="38"/>
    </row>
    <row r="40" spans="2:8">
      <c r="B40" s="6"/>
      <c r="F40" s="37"/>
      <c r="G40" s="38"/>
      <c r="H40" s="38"/>
    </row>
    <row r="41" spans="2:8">
      <c r="B41" s="6"/>
      <c r="F41" s="37"/>
      <c r="G41" s="38"/>
      <c r="H41" s="38"/>
    </row>
    <row r="42" spans="2:8">
      <c r="B42" s="6"/>
      <c r="F42" s="37"/>
      <c r="G42" s="38"/>
      <c r="H42" s="38"/>
    </row>
    <row r="43" spans="2:8">
      <c r="F43" s="37"/>
      <c r="G43" s="38"/>
      <c r="H43" s="38"/>
    </row>
    <row r="44" spans="2:8">
      <c r="B44" s="6"/>
      <c r="F44" s="37"/>
      <c r="G44" s="38"/>
      <c r="H44" s="38"/>
    </row>
    <row r="45" spans="2:8">
      <c r="B45" s="6"/>
      <c r="F45" s="37"/>
      <c r="G45" s="38"/>
      <c r="H45" s="38"/>
    </row>
    <row r="46" spans="2:8">
      <c r="F46" s="37"/>
      <c r="G46" s="38"/>
      <c r="H46" s="38"/>
    </row>
    <row r="49" spans="2:2">
      <c r="B49" s="6"/>
    </row>
    <row r="50" spans="2:2">
      <c r="B50" s="6"/>
    </row>
  </sheetData>
  <sheetProtection selectLockedCells="1"/>
  <sortState ref="B2:C30">
    <sortCondition ref="B2:B30"/>
  </sortState>
  <mergeCells count="2">
    <mergeCell ref="L15:M15"/>
    <mergeCell ref="L9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rgb="FF00CC00"/>
  </sheetPr>
  <dimension ref="A1:T48"/>
  <sheetViews>
    <sheetView zoomScale="90" zoomScaleNormal="90" workbookViewId="0">
      <selection activeCell="H24" sqref="H24"/>
    </sheetView>
  </sheetViews>
  <sheetFormatPr defaultRowHeight="15"/>
  <cols>
    <col min="1" max="1" width="5.85546875" bestFit="1" customWidth="1"/>
    <col min="2" max="2" width="32.42578125" style="58" bestFit="1" customWidth="1"/>
    <col min="3" max="3" width="22.42578125" style="58" bestFit="1" customWidth="1"/>
    <col min="4" max="4" width="10.42578125" bestFit="1" customWidth="1"/>
    <col min="5" max="5" width="7.28515625" style="29" bestFit="1" customWidth="1"/>
    <col min="6" max="6" width="9.140625" style="3"/>
    <col min="7" max="7" width="32.42578125" style="2" bestFit="1" customWidth="1"/>
    <col min="8" max="8" width="5.7109375" style="19" customWidth="1"/>
    <col min="9" max="9" width="9.140625" style="2"/>
    <col min="10" max="10" width="5.7109375" style="19" customWidth="1"/>
    <col min="11" max="11" width="32.42578125" style="2" bestFit="1" customWidth="1"/>
    <col min="12" max="12" width="31.5703125" style="4" bestFit="1" customWidth="1"/>
    <col min="13" max="13" width="11.5703125" style="62" bestFit="1" customWidth="1"/>
    <col min="14" max="14" width="9.140625" style="2"/>
    <col min="15" max="15" width="31.140625" style="2" bestFit="1" customWidth="1"/>
    <col min="16" max="16" width="5.7109375" style="19" customWidth="1"/>
    <col min="17" max="17" width="9.140625" style="2"/>
    <col min="18" max="18" width="5.7109375" style="19" customWidth="1"/>
    <col min="19" max="19" width="31.140625" style="2" bestFit="1" customWidth="1"/>
    <col min="20" max="20" width="31.5703125" style="5" bestFit="1" customWidth="1"/>
  </cols>
  <sheetData>
    <row r="1" spans="1:20">
      <c r="A1" s="1" t="s">
        <v>0</v>
      </c>
      <c r="B1" s="57" t="s">
        <v>1</v>
      </c>
      <c r="C1" s="57" t="s">
        <v>2</v>
      </c>
      <c r="D1" s="1" t="s">
        <v>3</v>
      </c>
      <c r="F1" s="69" t="s">
        <v>118</v>
      </c>
      <c r="G1" s="70"/>
      <c r="H1" s="18" t="s">
        <v>10</v>
      </c>
      <c r="J1" s="18" t="s">
        <v>9</v>
      </c>
      <c r="L1" s="4" t="s">
        <v>55</v>
      </c>
      <c r="N1" s="69" t="s">
        <v>150</v>
      </c>
      <c r="O1" s="70"/>
      <c r="P1" s="18" t="s">
        <v>10</v>
      </c>
      <c r="R1" s="18" t="s">
        <v>9</v>
      </c>
      <c r="T1" s="4" t="s">
        <v>55</v>
      </c>
    </row>
    <row r="2" spans="1:20">
      <c r="A2">
        <v>1</v>
      </c>
      <c r="B2" s="55" t="s">
        <v>57</v>
      </c>
      <c r="C2" t="s">
        <v>74</v>
      </c>
      <c r="D2" t="s">
        <v>6</v>
      </c>
      <c r="F2" s="3" t="s">
        <v>11</v>
      </c>
      <c r="G2" s="2" t="str">
        <f>IF(ISERROR(VLOOKUP('U15 by Code'!G2,'U15 by Team'!$A$2:$B$36,2,0))=TRUE,'U15 by Code'!G2,VLOOKUP('U15 by Code'!G2,'U15 by Team'!$A$2:$B$36,2,0))</f>
        <v xml:space="preserve">Market Drayton Tigers </v>
      </c>
      <c r="H2" s="19">
        <v>2</v>
      </c>
      <c r="I2" s="2" t="s">
        <v>8</v>
      </c>
      <c r="J2" s="19">
        <v>6</v>
      </c>
      <c r="K2" s="2" t="str">
        <f>IF(ISERROR(VLOOKUP('U15 by Code'!I2,'U15 by Team'!$A$2:$B$36,2,0))=TRUE,'U15 by Code'!I2,VLOOKUP('U15 by Code'!I2,'U15 by Team'!$A$2:$B$36,2,0))</f>
        <v xml:space="preserve">Bridgnorth Town </v>
      </c>
      <c r="L2" s="4" t="str">
        <f t="shared" ref="L2:L9" si="0">IF(OR(H2="",J2=""),F2,IF(H2=J2,F2,IF(H2&gt;J2,G2,K2)))</f>
        <v xml:space="preserve">Bridgnorth Town </v>
      </c>
      <c r="M2" s="64"/>
      <c r="N2" s="3" t="s">
        <v>48</v>
      </c>
      <c r="O2" s="2" t="str">
        <f>VLOOKUP('U15 by Code'!M2,'U15 by Team'!$F$19:$L$26,7,0)</f>
        <v xml:space="preserve">Sinclair United </v>
      </c>
      <c r="Q2" s="2" t="s">
        <v>8</v>
      </c>
      <c r="S2" s="2" t="str">
        <f>VLOOKUP('U15 by Code'!O2,'U15 by Team'!$F$19:$L$26,7,0)</f>
        <v xml:space="preserve">Albrighton </v>
      </c>
      <c r="T2" s="4" t="str">
        <f>IF(OR(P2="",R2=""),N2,IF(P2=R2,N2,IF(P2&gt;R2,O2,S2)))</f>
        <v>QF 1</v>
      </c>
    </row>
    <row r="3" spans="1:20">
      <c r="A3">
        <v>2</v>
      </c>
      <c r="B3" s="55" t="s">
        <v>133</v>
      </c>
      <c r="C3" t="s">
        <v>74</v>
      </c>
      <c r="D3" t="s">
        <v>6</v>
      </c>
      <c r="F3" s="3" t="s">
        <v>12</v>
      </c>
      <c r="G3" s="31" t="str">
        <f>IF(ISERROR(VLOOKUP('U15 by Code'!G3,'U15 by Team'!$A$2:$B$36,2,0))=TRUE,'U15 by Code'!G3,VLOOKUP('U15 by Code'!G3,'U15 by Team'!$A$2:$B$36,2,0))</f>
        <v>OSWESTRY</v>
      </c>
      <c r="H3" s="19">
        <v>3</v>
      </c>
      <c r="I3" s="2" t="s">
        <v>8</v>
      </c>
      <c r="J3" s="19">
        <v>0</v>
      </c>
      <c r="K3" s="31" t="str">
        <f>IF(ISERROR(VLOOKUP('U15 by Code'!I3,'U15 by Team'!$A$2:$B$36,2,0))=TRUE,'U15 by Code'!I3,VLOOKUP('U15 by Code'!I3,'U15 by Team'!$A$2:$B$36,2,0))</f>
        <v>Wrekin Panthers</v>
      </c>
      <c r="L3" s="4" t="str">
        <f t="shared" si="0"/>
        <v>OSWESTRY</v>
      </c>
      <c r="M3" s="64"/>
      <c r="N3" s="3" t="s">
        <v>49</v>
      </c>
      <c r="O3" s="38" t="str">
        <f>VLOOKUP('U15 by Code'!M3,'U15 by Team'!$F$19:$L$26,7,0)</f>
        <v>BAYSTON HILL JUNIORS</v>
      </c>
      <c r="Q3" s="2" t="s">
        <v>8</v>
      </c>
      <c r="S3" s="38" t="str">
        <f>VLOOKUP('U15 by Code'!O3,'U15 by Team'!$F$19:$L$26,7,0)</f>
        <v>SHREWSBURY JNR COLTS</v>
      </c>
      <c r="T3" s="4" t="str">
        <f>IF(OR(P3="",R3=""),N3,IF(P3=R3,N3,IF(P3&gt;R3,O3,S3)))</f>
        <v>QF 2</v>
      </c>
    </row>
    <row r="4" spans="1:20">
      <c r="A4">
        <v>3</v>
      </c>
      <c r="B4" s="55" t="s">
        <v>141</v>
      </c>
      <c r="C4" t="s">
        <v>74</v>
      </c>
      <c r="D4" t="s">
        <v>6</v>
      </c>
      <c r="F4" s="3" t="s">
        <v>13</v>
      </c>
      <c r="G4" s="31" t="str">
        <f>IF(ISERROR(VLOOKUP('U15 by Code'!G4,'U15 by Team'!$A$2:$B$36,2,0))=TRUE,'U15 by Code'!G4,VLOOKUP('U15 by Code'!G4,'U15 by Team'!$A$2:$B$36,2,0))</f>
        <v xml:space="preserve">Broseley </v>
      </c>
      <c r="H4" s="19">
        <v>2</v>
      </c>
      <c r="I4" s="2" t="s">
        <v>8</v>
      </c>
      <c r="J4" s="19">
        <v>11</v>
      </c>
      <c r="K4" s="31" t="str">
        <f>IF(ISERROR(VLOOKUP('U15 by Code'!I4,'U15 by Team'!$A$2:$B$36,2,0))=TRUE,'U15 by Code'!I4,VLOOKUP('U15 by Code'!I4,'U15 by Team'!$A$2:$B$36,2,0))</f>
        <v>Ercall Aces</v>
      </c>
      <c r="L4" s="4" t="str">
        <f t="shared" si="0"/>
        <v>Ercall Aces</v>
      </c>
      <c r="N4" s="3" t="s">
        <v>50</v>
      </c>
      <c r="O4" s="38" t="str">
        <f>VLOOKUP('U15 by Code'!M4,'U15 by Team'!$F$19:$L$26,7,0)</f>
        <v>WORTHEN JUNIORS</v>
      </c>
      <c r="Q4" s="2" t="s">
        <v>8</v>
      </c>
      <c r="S4" s="38" t="str">
        <f>VLOOKUP('U15 by Code'!O4,'U15 by Team'!$F$19:$L$26,7,0)</f>
        <v>Wrockwardine Wood</v>
      </c>
      <c r="T4" s="4" t="str">
        <f>IF(OR(P4="",R4=""),N4,IF(P4=R4,N4,IF(P4&gt;R4,O4,S4)))</f>
        <v>QF 3</v>
      </c>
    </row>
    <row r="5" spans="1:20">
      <c r="A5">
        <v>4</v>
      </c>
      <c r="B5" t="s">
        <v>90</v>
      </c>
      <c r="C5" t="s">
        <v>73</v>
      </c>
      <c r="D5" t="s">
        <v>6</v>
      </c>
      <c r="F5" s="37" t="s">
        <v>14</v>
      </c>
      <c r="G5" s="38" t="str">
        <f>IF(ISERROR(VLOOKUP('U15 by Code'!G5,'U15 by Team'!$A$2:$B$36,2,0))=TRUE,'U15 by Code'!G5,VLOOKUP('U15 by Code'!G5,'U15 by Team'!$A$2:$B$36,2,0))</f>
        <v xml:space="preserve">Sinclair United </v>
      </c>
      <c r="H5" s="19">
        <v>4</v>
      </c>
      <c r="I5" s="38" t="s">
        <v>8</v>
      </c>
      <c r="J5" s="19">
        <v>3</v>
      </c>
      <c r="K5" s="38" t="str">
        <f>IF(ISERROR(VLOOKUP('U15 by Code'!I5,'U15 by Team'!$A$2:$B$36,2,0))=TRUE,'U15 by Code'!I5,VLOOKUP('U15 by Code'!I5,'U15 by Team'!$A$2:$B$36,2,0))</f>
        <v>Randlay Colts Blues</v>
      </c>
      <c r="L5" s="4" t="str">
        <f t="shared" si="0"/>
        <v xml:space="preserve">Sinclair United </v>
      </c>
      <c r="M5" s="64"/>
      <c r="N5" s="3" t="s">
        <v>51</v>
      </c>
      <c r="O5" s="38" t="str">
        <f>VLOOKUP('U15 by Code'!M5,'U15 by Team'!$F$19:$L$26,7,0)</f>
        <v>F2</v>
      </c>
      <c r="Q5" s="2" t="s">
        <v>8</v>
      </c>
      <c r="S5" s="38" t="str">
        <f>VLOOKUP('U15 by Code'!O5,'U15 by Team'!$F$19:$L$26,7,0)</f>
        <v>SAHA COLTS</v>
      </c>
      <c r="T5" s="4" t="str">
        <f>IF(OR(P5="",R5=""),N5,IF(P5=R5,N5,IF(P5&gt;R5,O5,S5)))</f>
        <v>QF 4</v>
      </c>
    </row>
    <row r="6" spans="1:20">
      <c r="A6">
        <v>5</v>
      </c>
      <c r="B6" s="55" t="s">
        <v>121</v>
      </c>
      <c r="C6" t="s">
        <v>74</v>
      </c>
      <c r="D6" t="s">
        <v>6</v>
      </c>
      <c r="F6" s="37" t="s">
        <v>15</v>
      </c>
      <c r="G6" s="38" t="str">
        <f>IF(ISERROR(VLOOKUP('U15 by Code'!G6,'U15 by Team'!$A$2:$B$36,2,0))=TRUE,'U15 by Code'!G6,VLOOKUP('U15 by Code'!G6,'U15 by Team'!$A$2:$B$36,2,0))</f>
        <v>SHREWSBURY JUNIORS</v>
      </c>
      <c r="H6" s="19">
        <v>0</v>
      </c>
      <c r="I6" s="38" t="s">
        <v>8</v>
      </c>
      <c r="J6" s="19">
        <v>3</v>
      </c>
      <c r="K6" s="38" t="str">
        <f>IF(ISERROR(VLOOKUP('U15 by Code'!I6,'U15 by Team'!$A$2:$B$36,2,0))=TRUE,'U15 by Code'!I6,VLOOKUP('U15 by Code'!I6,'U15 by Team'!$A$2:$B$36,2,0))</f>
        <v>WORTHEN JUNIORS</v>
      </c>
      <c r="L6" s="4" t="str">
        <f t="shared" si="0"/>
        <v>WORTHEN JUNIORS</v>
      </c>
    </row>
    <row r="7" spans="1:20">
      <c r="A7">
        <v>6</v>
      </c>
      <c r="B7" s="55" t="s">
        <v>142</v>
      </c>
      <c r="C7" t="s">
        <v>74</v>
      </c>
      <c r="D7" t="s">
        <v>6</v>
      </c>
      <c r="F7" s="37" t="s">
        <v>16</v>
      </c>
      <c r="G7" s="38" t="str">
        <f>IF(ISERROR(VLOOKUP('U15 by Code'!G7,'U15 by Team'!$A$2:$B$36,2,0))=TRUE,'U15 by Code'!G7,VLOOKUP('U15 by Code'!G7,'U15 by Team'!$A$2:$B$36,2,0))</f>
        <v>Admaston Juniors</v>
      </c>
      <c r="H7" s="19">
        <v>7</v>
      </c>
      <c r="I7" s="38" t="s">
        <v>8</v>
      </c>
      <c r="J7" s="19">
        <v>2</v>
      </c>
      <c r="K7" s="38" t="str">
        <f>IF(ISERROR(VLOOKUP('U15 by Code'!I7,'U15 by Team'!$A$2:$B$36,2,0))=TRUE,'U15 by Code'!I7,VLOOKUP('U15 by Code'!I7,'U15 by Team'!$A$2:$B$36,2,0))</f>
        <v>MERESIDERS MANIACS</v>
      </c>
      <c r="L7" s="4" t="str">
        <f t="shared" si="0"/>
        <v>Admaston Juniors</v>
      </c>
      <c r="N7" s="3"/>
      <c r="T7" s="4"/>
    </row>
    <row r="8" spans="1:20">
      <c r="A8">
        <v>7</v>
      </c>
      <c r="B8" s="55" t="s">
        <v>62</v>
      </c>
      <c r="C8" t="s">
        <v>74</v>
      </c>
      <c r="D8" t="s">
        <v>6</v>
      </c>
      <c r="F8" s="37" t="s">
        <v>17</v>
      </c>
      <c r="G8" s="38" t="str">
        <f>IF(ISERROR(VLOOKUP('U15 by Code'!G8,'U15 by Team'!$A$2:$B$36,2,0))=TRUE,'U15 by Code'!G8,VLOOKUP('U15 by Code'!G8,'U15 by Team'!$A$2:$B$36,2,0))</f>
        <v>Wrockwardine Wood</v>
      </c>
      <c r="H8" s="19">
        <v>6</v>
      </c>
      <c r="I8" s="38" t="s">
        <v>8</v>
      </c>
      <c r="J8" s="19">
        <v>2</v>
      </c>
      <c r="K8" s="38" t="str">
        <f>IF(ISERROR(VLOOKUP('U15 by Code'!I8,'U15 by Team'!$A$2:$B$36,2,0))=TRUE,'U15 by Code'!I8,VLOOKUP('U15 by Code'!I8,'U15 by Team'!$A$2:$B$36,2,0))</f>
        <v>SAHA TIGERS</v>
      </c>
      <c r="L8" s="4" t="str">
        <f t="shared" si="0"/>
        <v>Wrockwardine Wood</v>
      </c>
      <c r="N8" s="3"/>
      <c r="T8" s="4"/>
    </row>
    <row r="9" spans="1:20">
      <c r="A9">
        <v>8</v>
      </c>
      <c r="B9" t="s">
        <v>58</v>
      </c>
      <c r="C9" t="s">
        <v>74</v>
      </c>
      <c r="D9" t="s">
        <v>6</v>
      </c>
      <c r="F9" s="37" t="s">
        <v>18</v>
      </c>
      <c r="G9" s="38" t="str">
        <f>IF(ISERROR(VLOOKUP('U15 by Code'!G9,'U15 by Team'!$A$2:$B$36,2,0))=TRUE,'U15 by Code'!G9,VLOOKUP('U15 by Code'!G9,'U15 by Team'!$A$2:$B$36,2,0))</f>
        <v xml:space="preserve">Telford Juniors </v>
      </c>
      <c r="H9" s="19">
        <v>1</v>
      </c>
      <c r="I9" s="38" t="s">
        <v>8</v>
      </c>
      <c r="J9" s="19">
        <v>4</v>
      </c>
      <c r="K9" s="38" t="str">
        <f>IF(ISERROR(VLOOKUP('U15 by Code'!I9,'U15 by Team'!$A$2:$B$36,2,0))=TRUE,'U15 by Code'!I9,VLOOKUP('U15 by Code'!I9,'U15 by Team'!$A$2:$B$36,2,0))</f>
        <v xml:space="preserve">Allscott </v>
      </c>
      <c r="L9" s="4" t="str">
        <f t="shared" si="0"/>
        <v xml:space="preserve">Allscott </v>
      </c>
      <c r="N9" s="69" t="s">
        <v>151</v>
      </c>
      <c r="O9" s="70"/>
      <c r="P9" s="18" t="s">
        <v>10</v>
      </c>
      <c r="R9" s="18" t="s">
        <v>9</v>
      </c>
    </row>
    <row r="10" spans="1:20">
      <c r="A10">
        <v>9</v>
      </c>
      <c r="B10" t="s">
        <v>143</v>
      </c>
      <c r="C10" t="s">
        <v>74</v>
      </c>
      <c r="D10" t="s">
        <v>6</v>
      </c>
      <c r="F10" s="37" t="s">
        <v>19</v>
      </c>
      <c r="G10" s="38" t="str">
        <f>IF(ISERROR(VLOOKUP('U15 by Code'!G10,'U15 by Team'!$A$2:$B$36,2,0))=TRUE,'U15 by Code'!G10,VLOOKUP('U15 by Code'!G10,'U15 by Team'!$A$2:$B$36,2,0))</f>
        <v xml:space="preserve">Madeley Sports </v>
      </c>
      <c r="H10" s="19">
        <v>9</v>
      </c>
      <c r="I10" s="38" t="s">
        <v>8</v>
      </c>
      <c r="J10" s="19">
        <v>1</v>
      </c>
      <c r="K10" s="38" t="str">
        <f>IF(ISERROR(VLOOKUP('U15 by Code'!I10,'U15 by Team'!$A$2:$B$36,2,0))=TRUE,'U15 by Code'!I10,VLOOKUP('U15 by Code'!I10,'U15 by Team'!$A$2:$B$36,2,0))</f>
        <v>Wrekin Lions</v>
      </c>
      <c r="L10" s="4" t="str">
        <f t="shared" ref="L10:L25" si="1">IF(OR(H10="",J10=""),F10,IF(H10=J10,F10,IF(H10&gt;J10,G10,K10)))</f>
        <v xml:space="preserve">Madeley Sports </v>
      </c>
      <c r="M10" s="64"/>
      <c r="N10" s="3" t="s">
        <v>52</v>
      </c>
      <c r="O10" s="2" t="str">
        <f>VLOOKUP('U15 by Code'!M10,'U15 by Team'!$N$2:$T$5,7,0)</f>
        <v>QF 4</v>
      </c>
      <c r="Q10" s="2" t="s">
        <v>8</v>
      </c>
      <c r="S10" s="2" t="str">
        <f>VLOOKUP('U15 by Code'!O10,'U15 by Team'!$N$2:$T$5,7,0)</f>
        <v>QF 1</v>
      </c>
      <c r="T10" s="4" t="str">
        <f>IF(OR(P10="",R10=""),N10,IF(P10=R10,N10,IF(P10&gt;R10,O10,S10)))</f>
        <v>SF 1</v>
      </c>
    </row>
    <row r="11" spans="1:20">
      <c r="A11">
        <v>10</v>
      </c>
      <c r="B11" t="s">
        <v>144</v>
      </c>
      <c r="C11" t="s">
        <v>74</v>
      </c>
      <c r="D11" t="s">
        <v>6</v>
      </c>
      <c r="F11" s="37" t="s">
        <v>20</v>
      </c>
      <c r="G11" s="38" t="str">
        <f>IF(ISERROR(VLOOKUP('U15 by Code'!G11,'U15 by Team'!$A$2:$B$36,2,0))=TRUE,'U15 by Code'!G11,VLOOKUP('U15 by Code'!G11,'U15 by Team'!$A$2:$B$36,2,0))</f>
        <v>WHITCHURCH ALPORT JUNIORS</v>
      </c>
      <c r="H11" s="19">
        <v>1</v>
      </c>
      <c r="I11" s="38" t="s">
        <v>8</v>
      </c>
      <c r="J11" s="19">
        <v>2</v>
      </c>
      <c r="K11" s="38" t="str">
        <f>IF(ISERROR(VLOOKUP('U15 by Code'!I11,'U15 by Team'!$A$2:$B$36,2,0))=TRUE,'U15 by Code'!I11,VLOOKUP('U15 by Code'!I11,'U15 by Team'!$A$2:$B$36,2,0))</f>
        <v xml:space="preserve">NC United </v>
      </c>
      <c r="L11" s="4" t="str">
        <f t="shared" si="1"/>
        <v xml:space="preserve">NC United </v>
      </c>
      <c r="M11" s="64"/>
      <c r="N11" s="3" t="s">
        <v>53</v>
      </c>
      <c r="O11" s="2" t="str">
        <f>VLOOKUP('U15 by Code'!M11,'U15 by Team'!$N$2:$T$5,7,0)</f>
        <v>QF 3</v>
      </c>
      <c r="Q11" s="2" t="s">
        <v>8</v>
      </c>
      <c r="S11" s="2" t="str">
        <f>VLOOKUP('U15 by Code'!O11,'U15 by Team'!$N$2:$T$5,7,0)</f>
        <v>QF 2</v>
      </c>
      <c r="T11" s="4" t="str">
        <f>IF(OR(P11="",R11=""),N11,IF(P11=R11,N11,IF(P11&gt;R11,O11,S11)))</f>
        <v>SF 2</v>
      </c>
    </row>
    <row r="12" spans="1:20">
      <c r="A12">
        <v>11</v>
      </c>
      <c r="B12" s="55" t="s">
        <v>76</v>
      </c>
      <c r="C12" t="s">
        <v>73</v>
      </c>
      <c r="D12" t="s">
        <v>6</v>
      </c>
      <c r="F12" s="37" t="s">
        <v>21</v>
      </c>
      <c r="G12" s="38" t="str">
        <f>IF(ISERROR(VLOOKUP('U15 by Code'!G12,'U15 by Team'!$A$2:$B$36,2,0))=TRUE,'U15 by Code'!G12,VLOOKUP('U15 by Code'!G12,'U15 by Team'!$A$2:$B$36,2,0))</f>
        <v>SHAWBURY UTD JUNIORS</v>
      </c>
      <c r="H12" s="19">
        <v>0</v>
      </c>
      <c r="I12" s="38" t="s">
        <v>8</v>
      </c>
      <c r="J12" s="19">
        <v>7</v>
      </c>
      <c r="K12" s="38" t="str">
        <f>IF(ISERROR(VLOOKUP('U15 by Code'!I12,'U15 by Team'!$A$2:$B$36,2,0))=TRUE,'U15 by Code'!I12,VLOOKUP('U15 by Code'!I12,'U15 by Team'!$A$2:$B$36,2,0))</f>
        <v xml:space="preserve">Albrighton </v>
      </c>
      <c r="L12" s="4" t="str">
        <f t="shared" si="1"/>
        <v xml:space="preserve">Albrighton </v>
      </c>
    </row>
    <row r="13" spans="1:20">
      <c r="A13">
        <v>12</v>
      </c>
      <c r="B13" t="s">
        <v>135</v>
      </c>
      <c r="C13" t="s">
        <v>74</v>
      </c>
      <c r="D13" t="s">
        <v>6</v>
      </c>
      <c r="F13" s="45" t="s">
        <v>22</v>
      </c>
      <c r="G13" s="46" t="str">
        <f>IF(ISERROR(VLOOKUP('U15 by Code'!G13,'U15 by Team'!$A$2:$B$36,2,0))=TRUE,'U15 by Code'!G13,VLOOKUP('U15 by Code'!G13,'U15 by Team'!$A$2:$B$36,2,0))</f>
        <v>Nova United Green</v>
      </c>
      <c r="H13" s="19">
        <v>1</v>
      </c>
      <c r="I13" s="46" t="s">
        <v>8</v>
      </c>
      <c r="J13" s="19">
        <v>5</v>
      </c>
      <c r="K13" s="46" t="str">
        <f>IF(ISERROR(VLOOKUP('U15 by Code'!I13,'U15 by Team'!$A$2:$B$36,2,0))=TRUE,'U15 by Code'!I13,VLOOKUP('U15 by Code'!I13,'U15 by Team'!$A$2:$B$36,2,0))</f>
        <v>Lawley Lightmoor Galaxy</v>
      </c>
      <c r="L13" s="4" t="str">
        <f t="shared" ref="L13:L14" si="2">IF(OR(H13="",J13=""),F13,IF(H13=J13,F13,IF(H13&gt;J13,G13,K13)))</f>
        <v>Lawley Lightmoor Galaxy</v>
      </c>
      <c r="N13" s="3"/>
      <c r="T13" s="4"/>
    </row>
    <row r="14" spans="1:20">
      <c r="A14">
        <v>13</v>
      </c>
      <c r="B14" t="s">
        <v>71</v>
      </c>
      <c r="C14" t="s">
        <v>74</v>
      </c>
      <c r="D14" t="s">
        <v>6</v>
      </c>
      <c r="E14" s="28"/>
      <c r="F14" s="45" t="s">
        <v>23</v>
      </c>
      <c r="G14" s="46" t="str">
        <f>IF(ISERROR(VLOOKUP('U15 by Code'!G14,'U15 by Team'!$A$2:$B$36,2,0))=TRUE,'U15 by Code'!G14,VLOOKUP('U15 by Code'!G14,'U15 by Team'!$A$2:$B$36,2,0))</f>
        <v>Nova United Black</v>
      </c>
      <c r="H14" s="19">
        <v>3</v>
      </c>
      <c r="I14" s="46" t="s">
        <v>8</v>
      </c>
      <c r="J14" s="19">
        <v>0</v>
      </c>
      <c r="K14" s="46" t="str">
        <f>IF(ISERROR(VLOOKUP('U15 by Code'!I14,'U15 by Team'!$A$2:$B$36,2,0))=TRUE,'U15 by Code'!I14,VLOOKUP('U15 by Code'!I14,'U15 by Team'!$A$2:$B$36,2,0))</f>
        <v xml:space="preserve">Shifnal Town </v>
      </c>
      <c r="L14" s="4" t="str">
        <f t="shared" si="2"/>
        <v>Nova United Black</v>
      </c>
    </row>
    <row r="15" spans="1:20">
      <c r="A15">
        <v>14</v>
      </c>
      <c r="B15" t="s">
        <v>70</v>
      </c>
      <c r="C15" t="s">
        <v>74</v>
      </c>
      <c r="D15" t="s">
        <v>6</v>
      </c>
      <c r="E15" s="28"/>
      <c r="F15" s="45"/>
      <c r="G15" s="46"/>
      <c r="I15" s="46"/>
      <c r="K15" s="46"/>
      <c r="N15" s="73" t="s">
        <v>119</v>
      </c>
      <c r="O15" s="70"/>
      <c r="P15" s="18" t="s">
        <v>10</v>
      </c>
      <c r="R15" s="18" t="s">
        <v>9</v>
      </c>
      <c r="S15" s="52" t="s">
        <v>101</v>
      </c>
    </row>
    <row r="16" spans="1:20">
      <c r="A16">
        <v>15</v>
      </c>
      <c r="B16" s="55" t="s">
        <v>96</v>
      </c>
      <c r="C16" t="s">
        <v>73</v>
      </c>
      <c r="D16" t="s">
        <v>6</v>
      </c>
      <c r="F16" s="53"/>
      <c r="G16" s="54"/>
      <c r="I16" s="54"/>
      <c r="K16" s="54"/>
      <c r="N16" s="3" t="s">
        <v>54</v>
      </c>
      <c r="Q16" s="2" t="s">
        <v>8</v>
      </c>
      <c r="S16" s="22"/>
      <c r="T16" s="4" t="str">
        <f>IF(OR(P16="",R16=""),N16,IF(P16=R16,N16,IF(P16&gt;R16,O16,S16)))</f>
        <v>FINAL</v>
      </c>
    </row>
    <row r="17" spans="1:12">
      <c r="A17">
        <v>16</v>
      </c>
      <c r="B17" s="55" t="s">
        <v>145</v>
      </c>
      <c r="C17" t="s">
        <v>74</v>
      </c>
      <c r="D17" t="s">
        <v>6</v>
      </c>
      <c r="F17" s="53"/>
      <c r="G17" s="54"/>
      <c r="I17" s="54"/>
      <c r="K17" s="54"/>
    </row>
    <row r="18" spans="1:12">
      <c r="A18">
        <v>17</v>
      </c>
      <c r="B18" s="55" t="s">
        <v>94</v>
      </c>
      <c r="C18" t="s">
        <v>73</v>
      </c>
      <c r="D18" t="s">
        <v>6</v>
      </c>
      <c r="F18" s="69" t="s">
        <v>147</v>
      </c>
      <c r="G18" s="70"/>
      <c r="I18" s="31"/>
      <c r="K18" s="32"/>
    </row>
    <row r="19" spans="1:12">
      <c r="A19">
        <v>18</v>
      </c>
      <c r="B19" t="s">
        <v>95</v>
      </c>
      <c r="C19" t="s">
        <v>73</v>
      </c>
      <c r="D19" t="s">
        <v>6</v>
      </c>
      <c r="F19" s="30" t="s">
        <v>24</v>
      </c>
      <c r="G19" s="31" t="str">
        <f>IF(ISERROR(VLOOKUP('U15 by Code'!G20,'U15 by Team'!$A$2:$B$36,2,0))=TRUE,VLOOKUP('U15 by Code'!G20,'U15 by Team'!$F$2:$L$17,7,0),VLOOKUP('U15 by Code'!G20,'U15 by Team'!$A$2:$B$36,2,0))</f>
        <v>Ercall Aces</v>
      </c>
      <c r="H19" s="19">
        <v>3</v>
      </c>
      <c r="I19" s="31" t="s">
        <v>8</v>
      </c>
      <c r="J19" s="19">
        <v>4</v>
      </c>
      <c r="K19" s="32" t="str">
        <f>IF(ISERROR(VLOOKUP('U15 by Code'!I20,'U15 by Team'!$A$2:$B$36,2,0))=TRUE,VLOOKUP('U15 by Code'!I20,'U15 by Team'!$F$2:$L$17,7,0),VLOOKUP('U15 by Code'!I20,'U15 by Team'!$A$2:$B$36,2,0))</f>
        <v>WORTHEN JUNIORS</v>
      </c>
      <c r="L19" s="4" t="str">
        <f t="shared" si="1"/>
        <v>WORTHEN JUNIORS</v>
      </c>
    </row>
    <row r="20" spans="1:12">
      <c r="A20">
        <v>19</v>
      </c>
      <c r="B20" s="55" t="s">
        <v>86</v>
      </c>
      <c r="C20" t="s">
        <v>73</v>
      </c>
      <c r="D20" t="s">
        <v>6</v>
      </c>
      <c r="F20" s="30" t="s">
        <v>25</v>
      </c>
      <c r="G20" s="54" t="str">
        <f>IF(ISERROR(VLOOKUP('U15 by Code'!G21,'U15 by Team'!$A$2:$B$36,2,0))=TRUE,VLOOKUP('U15 by Code'!G21,'U15 by Team'!$F$2:$L$17,7,0),VLOOKUP('U15 by Code'!G21,'U15 by Team'!$A$2:$B$36,2,0))</f>
        <v xml:space="preserve">Bridgnorth Town </v>
      </c>
      <c r="H20" s="19">
        <v>1</v>
      </c>
      <c r="I20" s="31" t="s">
        <v>8</v>
      </c>
      <c r="J20" s="19">
        <v>5</v>
      </c>
      <c r="K20" s="54" t="str">
        <f>IF(ISERROR(VLOOKUP('U15 by Code'!I21,'U15 by Team'!$A$2:$B$36,2,0))=TRUE,VLOOKUP('U15 by Code'!I21,'U15 by Team'!$F$2:$L$17,7,0),VLOOKUP('U15 by Code'!I21,'U15 by Team'!$A$2:$B$36,2,0))</f>
        <v>BAYSTON HILL JUNIORS</v>
      </c>
      <c r="L20" s="4" t="str">
        <f t="shared" si="1"/>
        <v>BAYSTON HILL JUNIORS</v>
      </c>
    </row>
    <row r="21" spans="1:12">
      <c r="A21">
        <v>20</v>
      </c>
      <c r="B21" t="s">
        <v>129</v>
      </c>
      <c r="C21" t="s">
        <v>74</v>
      </c>
      <c r="D21" t="s">
        <v>6</v>
      </c>
      <c r="F21" s="30" t="s">
        <v>26</v>
      </c>
      <c r="G21" s="54" t="str">
        <f>IF(ISERROR(VLOOKUP('U15 by Code'!G22,'U15 by Team'!$A$2:$B$36,2,0))=TRUE,VLOOKUP('U15 by Code'!G22,'U15 by Team'!$F$2:$L$17,7,0),VLOOKUP('U15 by Code'!G22,'U15 by Team'!$A$2:$B$36,2,0))</f>
        <v>SHREWSBURY JNR COLTS</v>
      </c>
      <c r="H21" s="19">
        <v>6</v>
      </c>
      <c r="I21" s="31" t="s">
        <v>8</v>
      </c>
      <c r="J21" s="19">
        <v>2</v>
      </c>
      <c r="K21" s="54" t="str">
        <f>IF(ISERROR(VLOOKUP('U15 by Code'!I22,'U15 by Team'!$A$2:$B$36,2,0))=TRUE,VLOOKUP('U15 by Code'!I22,'U15 by Team'!$F$2:$L$17,7,0),VLOOKUP('U15 by Code'!I22,'U15 by Team'!$A$2:$B$36,2,0))</f>
        <v xml:space="preserve">NC United </v>
      </c>
      <c r="L21" s="4" t="str">
        <f t="shared" si="1"/>
        <v>SHREWSBURY JNR COLTS</v>
      </c>
    </row>
    <row r="22" spans="1:12">
      <c r="A22">
        <v>21</v>
      </c>
      <c r="B22" t="s">
        <v>91</v>
      </c>
      <c r="C22" t="s">
        <v>73</v>
      </c>
      <c r="D22" t="s">
        <v>6</v>
      </c>
      <c r="F22" s="30" t="s">
        <v>27</v>
      </c>
      <c r="G22" s="54" t="str">
        <f>IF(ISERROR(VLOOKUP('U15 by Code'!G23,'U15 by Team'!$A$2:$B$36,2,0))=TRUE,VLOOKUP('U15 by Code'!G23,'U15 by Team'!$F$2:$L$17,7,0),VLOOKUP('U15 by Code'!G23,'U15 by Team'!$A$2:$B$36,2,0))</f>
        <v xml:space="preserve">Madeley Sports </v>
      </c>
      <c r="H22" s="19">
        <v>2</v>
      </c>
      <c r="I22" s="31" t="s">
        <v>8</v>
      </c>
      <c r="J22" s="19">
        <v>11</v>
      </c>
      <c r="K22" s="54" t="str">
        <f>IF(ISERROR(VLOOKUP('U15 by Code'!I23,'U15 by Team'!$A$2:$B$36,2,0))=TRUE,VLOOKUP('U15 by Code'!I23,'U15 by Team'!$F$2:$L$17,7,0),VLOOKUP('U15 by Code'!I23,'U15 by Team'!$A$2:$B$36,2,0))</f>
        <v xml:space="preserve">Sinclair United </v>
      </c>
      <c r="L22" s="4" t="str">
        <f t="shared" si="1"/>
        <v xml:space="preserve">Sinclair United </v>
      </c>
    </row>
    <row r="23" spans="1:12">
      <c r="A23">
        <v>22</v>
      </c>
      <c r="B23" s="55" t="s">
        <v>80</v>
      </c>
      <c r="C23" t="s">
        <v>73</v>
      </c>
      <c r="D23" t="s">
        <v>6</v>
      </c>
      <c r="E23" s="28"/>
      <c r="F23" s="30" t="s">
        <v>28</v>
      </c>
      <c r="G23" s="54" t="str">
        <f>IF(ISERROR(VLOOKUP('U15 by Code'!G24,'U15 by Team'!$A$2:$B$36,2,0))=TRUE,VLOOKUP('U15 by Code'!G24,'U15 by Team'!$F$2:$L$17,7,0),VLOOKUP('U15 by Code'!G24,'U15 by Team'!$A$2:$B$36,2,0))</f>
        <v>SAHA COLTS</v>
      </c>
      <c r="H23" s="19">
        <v>2</v>
      </c>
      <c r="I23" s="31" t="s">
        <v>8</v>
      </c>
      <c r="J23" s="19">
        <v>0</v>
      </c>
      <c r="K23" s="54" t="str">
        <f>IF(ISERROR(VLOOKUP('U15 by Code'!I24,'U15 by Team'!$A$2:$B$36,2,0))=TRUE,VLOOKUP('U15 by Code'!I24,'U15 by Team'!$F$2:$L$17,7,0),VLOOKUP('U15 by Code'!I24,'U15 by Team'!$A$2:$B$36,2,0))</f>
        <v>Nova United Black</v>
      </c>
      <c r="L23" s="4" t="str">
        <f t="shared" si="1"/>
        <v>SAHA COLTS</v>
      </c>
    </row>
    <row r="24" spans="1:12">
      <c r="A24">
        <v>23</v>
      </c>
      <c r="B24" t="s">
        <v>138</v>
      </c>
      <c r="C24" t="s">
        <v>74</v>
      </c>
      <c r="D24" t="s">
        <v>6</v>
      </c>
      <c r="F24" s="30" t="s">
        <v>30</v>
      </c>
      <c r="G24" s="54" t="str">
        <f>IF(ISERROR(VLOOKUP('U15 by Code'!G25,'U15 by Team'!$A$2:$B$36,2,0))=TRUE,VLOOKUP('U15 by Code'!G25,'U15 by Team'!$F$2:$L$17,7,0),VLOOKUP('U15 by Code'!G25,'U15 by Team'!$A$2:$B$36,2,0))</f>
        <v xml:space="preserve">Allscott </v>
      </c>
      <c r="I24" s="31" t="s">
        <v>8</v>
      </c>
      <c r="K24" s="54" t="str">
        <f>IF(ISERROR(VLOOKUP('U15 by Code'!I25,'U15 by Team'!$A$2:$B$36,2,0))=TRUE,VLOOKUP('U15 by Code'!I25,'U15 by Team'!$F$2:$L$17,7,0),VLOOKUP('U15 by Code'!I25,'U15 by Team'!$A$2:$B$36,2,0))</f>
        <v>Lawley Lightmoor Galaxy</v>
      </c>
      <c r="L24" s="4" t="str">
        <f t="shared" si="1"/>
        <v>F2</v>
      </c>
    </row>
    <row r="25" spans="1:12">
      <c r="A25">
        <v>24</v>
      </c>
      <c r="B25" t="s">
        <v>146</v>
      </c>
      <c r="C25" t="s">
        <v>74</v>
      </c>
      <c r="D25" t="s">
        <v>6</v>
      </c>
      <c r="F25" s="30" t="s">
        <v>29</v>
      </c>
      <c r="G25" s="54" t="str">
        <f>IF(ISERROR(VLOOKUP('U15 by Code'!G26,'U15 by Team'!$A$2:$B$36,2,0))=TRUE,VLOOKUP('U15 by Code'!G26,'U15 by Team'!$F$2:$L$17,7,0),VLOOKUP('U15 by Code'!G26,'U15 by Team'!$A$2:$B$36,2,0))</f>
        <v xml:space="preserve">Albrighton </v>
      </c>
      <c r="H25" s="19">
        <v>5</v>
      </c>
      <c r="I25" s="31" t="s">
        <v>8</v>
      </c>
      <c r="J25" s="19">
        <v>3</v>
      </c>
      <c r="K25" s="54" t="str">
        <f>IF(ISERROR(VLOOKUP('U15 by Code'!I26,'U15 by Team'!$A$2:$B$36,2,0))=TRUE,VLOOKUP('U15 by Code'!I26,'U15 by Team'!$F$2:$L$17,7,0),VLOOKUP('U15 by Code'!I26,'U15 by Team'!$A$2:$B$36,2,0))</f>
        <v>Admaston Juniors</v>
      </c>
      <c r="L25" s="4" t="str">
        <f t="shared" si="1"/>
        <v xml:space="preserve">Albrighton </v>
      </c>
    </row>
    <row r="26" spans="1:12">
      <c r="A26">
        <v>25</v>
      </c>
      <c r="B26" t="s">
        <v>88</v>
      </c>
      <c r="C26" t="s">
        <v>73</v>
      </c>
      <c r="D26" t="s">
        <v>6</v>
      </c>
      <c r="F26" s="3" t="s">
        <v>31</v>
      </c>
      <c r="G26" s="54" t="str">
        <f>IF(ISERROR(VLOOKUP('U15 by Code'!G27,'U15 by Team'!$A$2:$B$36,2,0))=TRUE,VLOOKUP('U15 by Code'!G27,'U15 by Team'!$F$2:$L$17,7,0),VLOOKUP('U15 by Code'!G27,'U15 by Team'!$A$2:$B$36,2,0))</f>
        <v>OSWESTRY</v>
      </c>
      <c r="H26" s="19">
        <v>4</v>
      </c>
      <c r="I26" s="38" t="s">
        <v>8</v>
      </c>
      <c r="J26" s="19">
        <v>5</v>
      </c>
      <c r="K26" s="54" t="str">
        <f>IF(ISERROR(VLOOKUP('U15 by Code'!I27,'U15 by Team'!$A$2:$B$36,2,0))=TRUE,VLOOKUP('U15 by Code'!I27,'U15 by Team'!$F$2:$L$17,7,0),VLOOKUP('U15 by Code'!I27,'U15 by Team'!$A$2:$B$36,2,0))</f>
        <v>Wrockwardine Wood</v>
      </c>
      <c r="L26" s="4" t="str">
        <f>IF(OR(H26="",J26=""),F26,IF(H26=J26,F26,IF(H26&gt;J26,G26,K26)))</f>
        <v>Wrockwardine Wood</v>
      </c>
    </row>
    <row r="27" spans="1:12">
      <c r="A27">
        <v>26</v>
      </c>
      <c r="B27" s="55" t="s">
        <v>89</v>
      </c>
      <c r="C27" t="s">
        <v>73</v>
      </c>
      <c r="D27" t="s">
        <v>6</v>
      </c>
    </row>
    <row r="28" spans="1:12">
      <c r="A28">
        <v>27</v>
      </c>
      <c r="B28" s="55" t="s">
        <v>64</v>
      </c>
      <c r="C28" t="s">
        <v>74</v>
      </c>
      <c r="D28" t="s">
        <v>6</v>
      </c>
      <c r="F28" s="69"/>
      <c r="G28" s="70"/>
    </row>
    <row r="29" spans="1:12">
      <c r="A29">
        <v>28</v>
      </c>
      <c r="B29" t="s">
        <v>59</v>
      </c>
      <c r="C29" t="s">
        <v>74</v>
      </c>
      <c r="D29" t="s">
        <v>6</v>
      </c>
      <c r="E29" s="36"/>
      <c r="F29" s="30"/>
      <c r="G29" s="31"/>
      <c r="I29" s="31"/>
      <c r="K29" s="31"/>
    </row>
    <row r="30" spans="1:12">
      <c r="A30">
        <v>29</v>
      </c>
      <c r="B30" s="55" t="s">
        <v>63</v>
      </c>
      <c r="C30" t="s">
        <v>74</v>
      </c>
      <c r="D30" t="s">
        <v>6</v>
      </c>
      <c r="E30" s="36"/>
      <c r="F30" s="30"/>
      <c r="G30" s="31"/>
      <c r="I30" s="31"/>
      <c r="K30" s="31"/>
    </row>
    <row r="31" spans="1:12">
      <c r="B31" s="59"/>
      <c r="E31" s="36"/>
      <c r="F31" s="30"/>
      <c r="G31" s="31"/>
      <c r="I31" s="31"/>
      <c r="K31" s="31"/>
    </row>
    <row r="32" spans="1:12">
      <c r="B32" s="59"/>
      <c r="E32" s="36"/>
      <c r="F32" s="30"/>
      <c r="G32" s="31"/>
      <c r="I32" s="31"/>
      <c r="K32" s="31"/>
    </row>
    <row r="33" spans="2:11">
      <c r="B33" s="59"/>
      <c r="E33" s="36"/>
      <c r="F33" s="30"/>
      <c r="G33" s="31"/>
      <c r="I33" s="31"/>
      <c r="K33" s="31"/>
    </row>
    <row r="34" spans="2:11">
      <c r="B34" s="59"/>
      <c r="F34" s="30"/>
      <c r="G34" s="31"/>
      <c r="I34" s="31"/>
      <c r="K34" s="31"/>
    </row>
    <row r="35" spans="2:11">
      <c r="B35" s="59"/>
      <c r="E35" s="36"/>
      <c r="F35" s="30"/>
      <c r="G35" s="31"/>
      <c r="I35" s="31"/>
      <c r="K35" s="31"/>
    </row>
    <row r="36" spans="2:11">
      <c r="E36" s="36"/>
      <c r="F36" s="30"/>
      <c r="G36" s="31"/>
      <c r="I36" s="31"/>
      <c r="K36" s="31"/>
    </row>
    <row r="37" spans="2:11">
      <c r="B37" s="59"/>
    </row>
    <row r="38" spans="2:11">
      <c r="B38" s="59"/>
    </row>
    <row r="40" spans="2:11">
      <c r="B40" s="59"/>
    </row>
    <row r="41" spans="2:11">
      <c r="B41" s="59"/>
    </row>
    <row r="42" spans="2:11">
      <c r="B42" s="59"/>
    </row>
    <row r="46" spans="2:11">
      <c r="B46" s="59"/>
    </row>
    <row r="47" spans="2:11">
      <c r="B47" s="59"/>
    </row>
    <row r="48" spans="2:11">
      <c r="B48" s="59"/>
    </row>
  </sheetData>
  <sheetProtection selectLockedCells="1"/>
  <mergeCells count="6">
    <mergeCell ref="F28:G28"/>
    <mergeCell ref="F1:G1"/>
    <mergeCell ref="N1:O1"/>
    <mergeCell ref="N9:O9"/>
    <mergeCell ref="N15:O15"/>
    <mergeCell ref="F18:G18"/>
  </mergeCells>
  <pageMargins left="0.7" right="0.7" top="0.75" bottom="0.75" header="0.3" footer="0.3"/>
  <pageSetup orientation="portrait" horizontalDpi="429496729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rgb="FF00CC00"/>
  </sheetPr>
  <dimension ref="A1:P50"/>
  <sheetViews>
    <sheetView zoomScale="90" zoomScaleNormal="90" workbookViewId="0"/>
  </sheetViews>
  <sheetFormatPr defaultRowHeight="15"/>
  <cols>
    <col min="1" max="1" width="5.85546875" bestFit="1" customWidth="1"/>
    <col min="2" max="2" width="31.85546875" bestFit="1" customWidth="1"/>
    <col min="3" max="3" width="22.42578125" bestFit="1" customWidth="1"/>
    <col min="4" max="4" width="10.42578125" bestFit="1" customWidth="1"/>
    <col min="5" max="5" width="11.7109375" bestFit="1" customWidth="1"/>
    <col min="6" max="6" width="9.140625" style="16"/>
    <col min="7" max="9" width="9.140625" style="2"/>
    <col min="11" max="12" width="9.140625" style="2"/>
    <col min="13" max="13" width="15.42578125" style="2" customWidth="1"/>
    <col min="14" max="16" width="9.140625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F1" s="10" t="s">
        <v>117</v>
      </c>
      <c r="L1" s="10" t="s">
        <v>150</v>
      </c>
    </row>
    <row r="2" spans="1:15">
      <c r="A2">
        <v>1</v>
      </c>
      <c r="B2" s="7" t="s">
        <v>65</v>
      </c>
      <c r="C2" t="s">
        <v>74</v>
      </c>
      <c r="D2" t="s">
        <v>7</v>
      </c>
      <c r="F2" s="16" t="s">
        <v>11</v>
      </c>
      <c r="G2" s="2">
        <v>6</v>
      </c>
      <c r="H2" s="2" t="s">
        <v>8</v>
      </c>
      <c r="I2" s="2">
        <v>2</v>
      </c>
      <c r="K2" s="9"/>
      <c r="L2" s="3" t="s">
        <v>48</v>
      </c>
      <c r="M2" s="25" t="s">
        <v>28</v>
      </c>
      <c r="N2" s="2" t="s">
        <v>8</v>
      </c>
      <c r="O2" s="25" t="s">
        <v>25</v>
      </c>
    </row>
    <row r="3" spans="1:15">
      <c r="A3">
        <v>2</v>
      </c>
      <c r="B3" t="s">
        <v>82</v>
      </c>
      <c r="C3" t="s">
        <v>73</v>
      </c>
      <c r="D3" t="s">
        <v>7</v>
      </c>
      <c r="F3" s="16" t="s">
        <v>12</v>
      </c>
      <c r="G3" s="2">
        <v>11</v>
      </c>
      <c r="H3" s="2" t="s">
        <v>8</v>
      </c>
      <c r="I3" s="2">
        <v>17</v>
      </c>
      <c r="K3" s="9"/>
      <c r="L3" s="3" t="s">
        <v>49</v>
      </c>
      <c r="M3" s="25" t="s">
        <v>29</v>
      </c>
      <c r="N3" s="2" t="s">
        <v>8</v>
      </c>
      <c r="O3" s="25" t="s">
        <v>31</v>
      </c>
    </row>
    <row r="4" spans="1:15">
      <c r="A4">
        <v>3</v>
      </c>
      <c r="B4" s="56" t="s">
        <v>90</v>
      </c>
      <c r="C4" t="s">
        <v>73</v>
      </c>
      <c r="D4" t="s">
        <v>7</v>
      </c>
      <c r="F4" s="16" t="s">
        <v>13</v>
      </c>
      <c r="G4" s="2">
        <v>4</v>
      </c>
      <c r="H4" s="13" t="s">
        <v>8</v>
      </c>
      <c r="I4" s="2">
        <v>1</v>
      </c>
      <c r="K4" s="9"/>
      <c r="L4" s="3" t="s">
        <v>50</v>
      </c>
      <c r="M4" s="25" t="s">
        <v>26</v>
      </c>
      <c r="N4" s="2" t="s">
        <v>8</v>
      </c>
      <c r="O4" s="25" t="s">
        <v>24</v>
      </c>
    </row>
    <row r="5" spans="1:15">
      <c r="A5">
        <v>4</v>
      </c>
      <c r="B5" t="s">
        <v>120</v>
      </c>
      <c r="C5" t="s">
        <v>74</v>
      </c>
      <c r="D5" t="s">
        <v>7</v>
      </c>
      <c r="F5" s="16" t="s">
        <v>14</v>
      </c>
      <c r="G5" s="2">
        <v>15</v>
      </c>
      <c r="H5" s="13" t="s">
        <v>8</v>
      </c>
      <c r="I5" s="2">
        <v>13</v>
      </c>
      <c r="K5" s="9"/>
      <c r="L5" s="3" t="s">
        <v>51</v>
      </c>
      <c r="M5" s="25" t="s">
        <v>27</v>
      </c>
      <c r="N5" s="2" t="s">
        <v>8</v>
      </c>
      <c r="O5" s="25" t="s">
        <v>30</v>
      </c>
    </row>
    <row r="6" spans="1:15">
      <c r="A6">
        <v>5</v>
      </c>
      <c r="B6" s="56" t="s">
        <v>92</v>
      </c>
      <c r="C6" t="s">
        <v>73</v>
      </c>
      <c r="D6" t="s">
        <v>7</v>
      </c>
      <c r="H6" s="13"/>
    </row>
    <row r="7" spans="1:15">
      <c r="A7">
        <v>6</v>
      </c>
      <c r="B7" s="7" t="s">
        <v>60</v>
      </c>
      <c r="C7" t="s">
        <v>74</v>
      </c>
      <c r="D7" t="s">
        <v>7</v>
      </c>
      <c r="H7" s="13"/>
      <c r="L7" s="3"/>
    </row>
    <row r="8" spans="1:15">
      <c r="A8">
        <v>7</v>
      </c>
      <c r="B8" s="56" t="s">
        <v>98</v>
      </c>
      <c r="C8" t="s">
        <v>73</v>
      </c>
      <c r="D8" t="s">
        <v>7</v>
      </c>
      <c r="H8" s="13"/>
      <c r="L8" s="3"/>
    </row>
    <row r="9" spans="1:15">
      <c r="A9">
        <v>8</v>
      </c>
      <c r="B9" s="7" t="s">
        <v>93</v>
      </c>
      <c r="C9" t="s">
        <v>73</v>
      </c>
      <c r="D9" t="s">
        <v>7</v>
      </c>
      <c r="H9" s="38"/>
      <c r="L9" s="74" t="s">
        <v>151</v>
      </c>
      <c r="M9" s="75"/>
    </row>
    <row r="10" spans="1:15">
      <c r="A10">
        <v>9</v>
      </c>
      <c r="B10" s="8" t="s">
        <v>85</v>
      </c>
      <c r="C10" t="s">
        <v>73</v>
      </c>
      <c r="D10" t="s">
        <v>7</v>
      </c>
      <c r="H10" s="38"/>
      <c r="L10" s="3" t="s">
        <v>52</v>
      </c>
      <c r="M10" s="27" t="s">
        <v>50</v>
      </c>
      <c r="N10" s="2" t="s">
        <v>8</v>
      </c>
      <c r="O10" s="31" t="s">
        <v>51</v>
      </c>
    </row>
    <row r="11" spans="1:15">
      <c r="A11">
        <v>10</v>
      </c>
      <c r="B11" s="56" t="s">
        <v>126</v>
      </c>
      <c r="C11" t="s">
        <v>74</v>
      </c>
      <c r="D11" t="s">
        <v>7</v>
      </c>
      <c r="H11" s="38"/>
      <c r="L11" s="3" t="s">
        <v>53</v>
      </c>
      <c r="M11" s="27" t="s">
        <v>48</v>
      </c>
      <c r="N11" s="2" t="s">
        <v>8</v>
      </c>
      <c r="O11" s="32" t="s">
        <v>49</v>
      </c>
    </row>
    <row r="12" spans="1:15">
      <c r="A12">
        <v>11</v>
      </c>
      <c r="B12" s="56" t="s">
        <v>96</v>
      </c>
      <c r="C12" t="s">
        <v>73</v>
      </c>
      <c r="D12" t="s">
        <v>7</v>
      </c>
      <c r="G12" s="9"/>
      <c r="H12" s="38"/>
    </row>
    <row r="13" spans="1:15">
      <c r="A13">
        <v>12</v>
      </c>
      <c r="B13" t="s">
        <v>127</v>
      </c>
      <c r="C13" t="s">
        <v>74</v>
      </c>
      <c r="D13" t="s">
        <v>7</v>
      </c>
      <c r="H13" s="38"/>
      <c r="L13" s="3"/>
    </row>
    <row r="14" spans="1:15">
      <c r="A14">
        <v>13</v>
      </c>
      <c r="B14" s="56" t="s">
        <v>99</v>
      </c>
      <c r="C14" t="s">
        <v>73</v>
      </c>
      <c r="D14" t="s">
        <v>7</v>
      </c>
      <c r="H14" s="38"/>
    </row>
    <row r="15" spans="1:15">
      <c r="A15">
        <v>14</v>
      </c>
      <c r="B15" s="56" t="s">
        <v>97</v>
      </c>
      <c r="C15" t="s">
        <v>73</v>
      </c>
      <c r="D15" t="s">
        <v>7</v>
      </c>
      <c r="G15" s="38"/>
      <c r="H15" s="38"/>
      <c r="L15" s="69" t="s">
        <v>56</v>
      </c>
      <c r="M15" s="70"/>
    </row>
    <row r="16" spans="1:15">
      <c r="A16">
        <v>15</v>
      </c>
      <c r="B16" s="56" t="s">
        <v>86</v>
      </c>
      <c r="C16" t="s">
        <v>73</v>
      </c>
      <c r="D16" t="s">
        <v>7</v>
      </c>
      <c r="F16" s="12"/>
      <c r="G16" s="25"/>
      <c r="I16" s="25"/>
      <c r="L16" s="3" t="s">
        <v>54</v>
      </c>
      <c r="M16" s="11" t="s">
        <v>53</v>
      </c>
      <c r="N16" s="2" t="s">
        <v>8</v>
      </c>
      <c r="O16" s="11" t="s">
        <v>52</v>
      </c>
    </row>
    <row r="17" spans="1:9">
      <c r="A17">
        <v>16</v>
      </c>
      <c r="B17" s="56" t="s">
        <v>72</v>
      </c>
      <c r="C17" t="s">
        <v>74</v>
      </c>
      <c r="D17" t="s">
        <v>7</v>
      </c>
      <c r="F17" s="41" t="s">
        <v>147</v>
      </c>
      <c r="G17" s="42"/>
      <c r="H17" s="38"/>
      <c r="I17" s="25"/>
    </row>
    <row r="18" spans="1:9">
      <c r="A18">
        <v>17</v>
      </c>
      <c r="B18" s="56" t="s">
        <v>129</v>
      </c>
      <c r="C18" t="s">
        <v>74</v>
      </c>
      <c r="D18" t="s">
        <v>7</v>
      </c>
      <c r="F18" s="37" t="s">
        <v>24</v>
      </c>
      <c r="G18" s="38">
        <v>9</v>
      </c>
      <c r="H18" s="38" t="s">
        <v>8</v>
      </c>
      <c r="I18" s="25" t="s">
        <v>14</v>
      </c>
    </row>
    <row r="19" spans="1:9">
      <c r="A19">
        <v>18</v>
      </c>
      <c r="B19" s="56" t="s">
        <v>81</v>
      </c>
      <c r="C19" t="s">
        <v>73</v>
      </c>
      <c r="D19" t="s">
        <v>7</v>
      </c>
      <c r="F19" s="37" t="s">
        <v>25</v>
      </c>
      <c r="G19" s="38">
        <v>19</v>
      </c>
      <c r="H19" s="38" t="s">
        <v>8</v>
      </c>
      <c r="I19" s="25" t="s">
        <v>13</v>
      </c>
    </row>
    <row r="20" spans="1:9">
      <c r="A20">
        <v>19</v>
      </c>
      <c r="B20" t="s">
        <v>89</v>
      </c>
      <c r="C20" t="s">
        <v>73</v>
      </c>
      <c r="D20" t="s">
        <v>7</v>
      </c>
      <c r="F20" s="37" t="s">
        <v>26</v>
      </c>
      <c r="G20" s="38">
        <v>10</v>
      </c>
      <c r="H20" s="38" t="s">
        <v>8</v>
      </c>
      <c r="I20" s="14">
        <v>18</v>
      </c>
    </row>
    <row r="21" spans="1:9">
      <c r="A21">
        <v>20</v>
      </c>
      <c r="B21" s="56" t="s">
        <v>63</v>
      </c>
      <c r="C21" t="s">
        <v>74</v>
      </c>
      <c r="D21" t="s">
        <v>7</v>
      </c>
      <c r="F21" s="37" t="s">
        <v>27</v>
      </c>
      <c r="G21" s="38">
        <v>3</v>
      </c>
      <c r="H21" s="38" t="s">
        <v>8</v>
      </c>
      <c r="I21" s="25">
        <v>8</v>
      </c>
    </row>
    <row r="22" spans="1:9">
      <c r="B22" s="55"/>
      <c r="F22" s="37" t="s">
        <v>28</v>
      </c>
      <c r="G22" s="38" t="s">
        <v>11</v>
      </c>
      <c r="H22" s="38" t="s">
        <v>8</v>
      </c>
      <c r="I22" s="25">
        <v>7</v>
      </c>
    </row>
    <row r="23" spans="1:9">
      <c r="F23" s="37" t="s">
        <v>30</v>
      </c>
      <c r="G23" s="38">
        <v>12</v>
      </c>
      <c r="H23" s="38" t="s">
        <v>8</v>
      </c>
      <c r="I23" s="25" t="s">
        <v>12</v>
      </c>
    </row>
    <row r="24" spans="1:9">
      <c r="F24" s="37" t="s">
        <v>29</v>
      </c>
      <c r="G24" s="38">
        <v>5</v>
      </c>
      <c r="H24" s="38" t="s">
        <v>8</v>
      </c>
      <c r="I24" s="2">
        <v>20</v>
      </c>
    </row>
    <row r="25" spans="1:9">
      <c r="B25" s="55"/>
      <c r="F25" s="37" t="s">
        <v>31</v>
      </c>
      <c r="G25" s="38">
        <v>14</v>
      </c>
      <c r="H25" s="38" t="s">
        <v>8</v>
      </c>
      <c r="I25" s="2">
        <v>16</v>
      </c>
    </row>
    <row r="26" spans="1:9">
      <c r="B26" s="6"/>
    </row>
    <row r="27" spans="1:9">
      <c r="F27" s="15"/>
    </row>
    <row r="28" spans="1:9">
      <c r="G28" s="9"/>
      <c r="I28" s="9"/>
    </row>
    <row r="29" spans="1:9">
      <c r="B29" s="6"/>
      <c r="G29" s="9"/>
      <c r="I29" s="9"/>
    </row>
    <row r="30" spans="1:9">
      <c r="B30" s="6"/>
      <c r="G30" s="9"/>
      <c r="I30" s="9"/>
    </row>
    <row r="31" spans="1:9">
      <c r="G31" s="9"/>
      <c r="I31" s="9"/>
    </row>
    <row r="32" spans="1:9">
      <c r="G32" s="9"/>
      <c r="I32" s="9"/>
    </row>
    <row r="33" spans="2:9">
      <c r="G33" s="9"/>
      <c r="I33" s="9"/>
    </row>
    <row r="34" spans="2:9">
      <c r="G34" s="9"/>
      <c r="I34" s="9"/>
    </row>
    <row r="35" spans="2:9">
      <c r="B35" s="6"/>
      <c r="G35" s="9"/>
      <c r="I35" s="9"/>
    </row>
    <row r="37" spans="2:9">
      <c r="B37" s="6"/>
    </row>
    <row r="38" spans="2:9">
      <c r="B38" s="6"/>
    </row>
    <row r="40" spans="2:9">
      <c r="B40" s="6"/>
    </row>
    <row r="41" spans="2:9">
      <c r="B41" s="6"/>
    </row>
    <row r="42" spans="2:9">
      <c r="B42" s="6"/>
    </row>
    <row r="44" spans="2:9">
      <c r="B44" s="6"/>
    </row>
    <row r="45" spans="2:9">
      <c r="B45" s="6"/>
    </row>
    <row r="49" spans="2:2">
      <c r="B49" s="6"/>
    </row>
    <row r="50" spans="2:2">
      <c r="B50" s="6"/>
    </row>
  </sheetData>
  <sheetProtection selectLockedCells="1"/>
  <sortState ref="B2:C21">
    <sortCondition ref="B2:B21"/>
  </sortState>
  <mergeCells count="2">
    <mergeCell ref="L15:M15"/>
    <mergeCell ref="L9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rgb="FF00CC00"/>
  </sheetPr>
  <dimension ref="A1:T48"/>
  <sheetViews>
    <sheetView zoomScale="90" zoomScaleNormal="90" workbookViewId="0">
      <selection activeCell="E25" sqref="E25"/>
    </sheetView>
  </sheetViews>
  <sheetFormatPr defaultRowHeight="15"/>
  <cols>
    <col min="1" max="1" width="5.85546875" bestFit="1" customWidth="1"/>
    <col min="2" max="2" width="29" style="58" bestFit="1" customWidth="1"/>
    <col min="3" max="3" width="22.42578125" style="58" bestFit="1" customWidth="1"/>
    <col min="4" max="4" width="10.42578125" bestFit="1" customWidth="1"/>
    <col min="5" max="5" width="13" style="58" customWidth="1"/>
    <col min="6" max="6" width="9.140625" style="3"/>
    <col min="7" max="7" width="31.140625" style="2" bestFit="1" customWidth="1"/>
    <col min="8" max="8" width="5.7109375" style="19" customWidth="1"/>
    <col min="9" max="9" width="9.140625" style="2"/>
    <col min="10" max="10" width="5.7109375" style="19" customWidth="1"/>
    <col min="11" max="11" width="28.85546875" style="2" bestFit="1" customWidth="1"/>
    <col min="12" max="12" width="31.5703125" style="4" bestFit="1" customWidth="1"/>
    <col min="13" max="13" width="11.5703125" style="62" bestFit="1" customWidth="1"/>
    <col min="14" max="14" width="9.140625" style="2"/>
    <col min="15" max="15" width="31.140625" style="2" bestFit="1" customWidth="1"/>
    <col min="16" max="16" width="5.7109375" style="19" customWidth="1"/>
    <col min="17" max="17" width="9.140625" style="2"/>
    <col min="18" max="18" width="5.7109375" style="19" customWidth="1"/>
    <col min="19" max="19" width="31.140625" style="2" bestFit="1" customWidth="1"/>
    <col min="20" max="20" width="31.5703125" style="5" bestFit="1" customWidth="1"/>
  </cols>
  <sheetData>
    <row r="1" spans="1:20">
      <c r="A1" s="1" t="s">
        <v>0</v>
      </c>
      <c r="B1" s="57" t="s">
        <v>1</v>
      </c>
      <c r="C1" s="57" t="s">
        <v>2</v>
      </c>
      <c r="D1" s="1" t="s">
        <v>3</v>
      </c>
      <c r="F1" s="69" t="s">
        <v>117</v>
      </c>
      <c r="G1" s="70"/>
      <c r="H1" s="18" t="s">
        <v>10</v>
      </c>
      <c r="J1" s="18" t="s">
        <v>9</v>
      </c>
      <c r="L1" s="4" t="s">
        <v>55</v>
      </c>
      <c r="N1" s="69" t="s">
        <v>150</v>
      </c>
      <c r="O1" s="70"/>
      <c r="P1" s="18" t="s">
        <v>10</v>
      </c>
      <c r="R1" s="18" t="s">
        <v>9</v>
      </c>
      <c r="T1" s="4" t="s">
        <v>55</v>
      </c>
    </row>
    <row r="2" spans="1:20">
      <c r="A2">
        <v>1</v>
      </c>
      <c r="B2" s="7" t="s">
        <v>65</v>
      </c>
      <c r="C2" t="s">
        <v>74</v>
      </c>
      <c r="D2" t="s">
        <v>7</v>
      </c>
      <c r="F2" s="3" t="s">
        <v>11</v>
      </c>
      <c r="G2" s="2" t="str">
        <f>IF(ISERROR(VLOOKUP('U16 by Code'!G2,'U16 by Team'!$A$2:$B$31,2,0))=TRUE,'U16 by Code'!G2,VLOOKUP('U16 by Code'!G2,'U16 by Team'!$A$2:$B$31,2,0))</f>
        <v>Ercall Rangers</v>
      </c>
      <c r="H2" s="19">
        <v>1</v>
      </c>
      <c r="I2" s="2" t="s">
        <v>8</v>
      </c>
      <c r="J2" s="19">
        <v>6</v>
      </c>
      <c r="K2" s="33" t="str">
        <f>IF(ISERROR(VLOOKUP('U16 by Code'!I2,'U16 by Team'!$A$2:$B$31,2,0))=TRUE,'U16 by Code'!I2,VLOOKUP('U16 by Code'!I2,'U16 by Team'!$A$2:$B$31,2,0))</f>
        <v>BASCHURCH JUNIORS</v>
      </c>
      <c r="L2" s="4" t="str">
        <f>IF(OR(H2="",J2=""),F2,IF(H2=J2,F2,IF(H2&gt;J2,G2,K2)))</f>
        <v>BASCHURCH JUNIORS</v>
      </c>
      <c r="N2" s="3" t="s">
        <v>48</v>
      </c>
      <c r="O2" s="2" t="str">
        <f>VLOOKUP('U16 by Code'!M2,'U16 by Team'!$F$18:$L$25,7,0)</f>
        <v>BASCHURCH JUNIORS</v>
      </c>
      <c r="Q2" s="47" t="s">
        <v>8</v>
      </c>
      <c r="S2" s="2" t="str">
        <f>VLOOKUP('U16 by Code'!O2,'U16 by Team'!$F$18:$L$25,7,0)</f>
        <v>WORTHEN JUNIORS</v>
      </c>
      <c r="T2" s="4" t="str">
        <f>IF(OR(P2="",R2=""),N2,IF(P2=R2,N2,IF(P2&gt;R2,O2,S2)))</f>
        <v>QF 1</v>
      </c>
    </row>
    <row r="3" spans="1:20">
      <c r="A3">
        <v>2</v>
      </c>
      <c r="B3" t="s">
        <v>82</v>
      </c>
      <c r="C3" t="s">
        <v>73</v>
      </c>
      <c r="D3" t="s">
        <v>7</v>
      </c>
      <c r="F3" s="3" t="s">
        <v>12</v>
      </c>
      <c r="G3" s="38" t="str">
        <f>IF(ISERROR(VLOOKUP('U16 by Code'!G3,'U16 by Team'!$A$2:$B$31,2,0))=TRUE,'U16 by Code'!G3,VLOOKUP('U16 by Code'!G3,'U16 by Team'!$A$2:$B$31,2,0))</f>
        <v>OSWESTRY</v>
      </c>
      <c r="H3" s="19">
        <v>3</v>
      </c>
      <c r="I3" s="47" t="s">
        <v>8</v>
      </c>
      <c r="J3" s="19">
        <v>1</v>
      </c>
      <c r="K3" s="33" t="str">
        <f>IF(ISERROR(VLOOKUP('U16 by Code'!I3,'U16 by Team'!$A$2:$B$31,2,0))=TRUE,'U16 by Code'!I3,VLOOKUP('U16 by Code'!I3,'U16 by Team'!$A$2:$B$31,2,0))</f>
        <v xml:space="preserve">Shifnal Town </v>
      </c>
      <c r="L3" s="4" t="str">
        <f t="shared" ref="L3:L5" si="0">IF(OR(H3="",J3=""),F3,IF(H3=J3,F3,IF(H3&gt;J3,G3,K3)))</f>
        <v>OSWESTRY</v>
      </c>
      <c r="M3" s="63"/>
      <c r="N3" s="3" t="s">
        <v>49</v>
      </c>
      <c r="O3" s="38" t="str">
        <f>VLOOKUP('U16 by Code'!M3,'U16 by Team'!$F$18:$L$25,7,0)</f>
        <v>ELLESMERE RANGERS</v>
      </c>
      <c r="Q3" s="47" t="s">
        <v>8</v>
      </c>
      <c r="S3" s="38" t="str">
        <f>VLOOKUP('U16 by Code'!O3,'U16 by Team'!$F$18:$L$25,7,0)</f>
        <v>SAHA VIKINGS</v>
      </c>
      <c r="T3" s="4" t="str">
        <f>IF(OR(P3="",R3=""),N3,IF(P3=R3,N3,IF(P3&gt;R3,O3,S3)))</f>
        <v>QF 2</v>
      </c>
    </row>
    <row r="4" spans="1:20">
      <c r="A4">
        <v>3</v>
      </c>
      <c r="B4" s="55" t="s">
        <v>90</v>
      </c>
      <c r="C4" t="s">
        <v>73</v>
      </c>
      <c r="D4" t="s">
        <v>7</v>
      </c>
      <c r="F4" s="16" t="s">
        <v>13</v>
      </c>
      <c r="G4" s="38" t="str">
        <f>IF(ISERROR(VLOOKUP('U16 by Code'!G4,'U16 by Team'!$A$2:$B$31,2,0))=TRUE,'U16 by Code'!G4,VLOOKUP('U16 by Code'!G4,'U16 by Team'!$A$2:$B$31,2,0))</f>
        <v xml:space="preserve">Bridgnorth Spartans </v>
      </c>
      <c r="H4" s="19">
        <v>2</v>
      </c>
      <c r="I4" s="47" t="s">
        <v>8</v>
      </c>
      <c r="J4" s="19">
        <v>1</v>
      </c>
      <c r="K4" s="33" t="str">
        <f>IF(ISERROR(VLOOKUP('U16 by Code'!I4,'U16 by Team'!$A$2:$B$31,2,0))=TRUE,'U16 by Code'!I4,VLOOKUP('U16 by Code'!I4,'U16 by Team'!$A$2:$B$31,2,0))</f>
        <v>Admaston United</v>
      </c>
      <c r="L4" s="4" t="str">
        <f t="shared" si="0"/>
        <v xml:space="preserve">Bridgnorth Spartans </v>
      </c>
      <c r="N4" s="3" t="s">
        <v>50</v>
      </c>
      <c r="O4" s="38" t="str">
        <f>VLOOKUP('U16 by Code'!M4,'U16 by Team'!$F$18:$L$25,7,0)</f>
        <v>SHREWSBURY JNR LIONS</v>
      </c>
      <c r="Q4" s="47" t="s">
        <v>8</v>
      </c>
      <c r="S4" s="38" t="str">
        <f>VLOOKUP('U16 by Code'!O4,'U16 by Team'!$F$18:$L$25,7,0)</f>
        <v>SHAWBURY UTD JUNIORS</v>
      </c>
      <c r="T4" s="4" t="str">
        <f>IF(OR(P4="",R4=""),N4,IF(P4=R4,N4,IF(P4&gt;R4,O4,S4)))</f>
        <v>QF 3</v>
      </c>
    </row>
    <row r="5" spans="1:20">
      <c r="A5">
        <v>4</v>
      </c>
      <c r="B5" t="s">
        <v>120</v>
      </c>
      <c r="C5" t="s">
        <v>74</v>
      </c>
      <c r="D5" t="s">
        <v>7</v>
      </c>
      <c r="F5" s="16" t="s">
        <v>14</v>
      </c>
      <c r="G5" s="38" t="str">
        <f>IF(ISERROR(VLOOKUP('U16 by Code'!G5,'U16 by Team'!$A$2:$B$31,2,0))=TRUE,'U16 by Code'!G5,VLOOKUP('U16 by Code'!G5,'U16 by Team'!$A$2:$B$31,2,0))</f>
        <v>SHAWBURY UTD JUNIORS</v>
      </c>
      <c r="H5" s="19">
        <v>12</v>
      </c>
      <c r="I5" s="47" t="s">
        <v>8</v>
      </c>
      <c r="J5" s="19">
        <v>0</v>
      </c>
      <c r="K5" s="33" t="str">
        <f>IF(ISERROR(VLOOKUP('U16 by Code'!I5,'U16 by Team'!$A$2:$B$31,2,0))=TRUE,'U16 by Code'!I5,VLOOKUP('U16 by Code'!I5,'U16 by Team'!$A$2:$B$31,2,0))</f>
        <v>SAHA GALAXY</v>
      </c>
      <c r="L5" s="4" t="str">
        <f t="shared" si="0"/>
        <v>SHAWBURY UTD JUNIORS</v>
      </c>
      <c r="M5" s="63"/>
      <c r="N5" s="3" t="s">
        <v>51</v>
      </c>
      <c r="O5" s="38" t="str">
        <f>VLOOKUP('U16 by Code'!M5,'U16 by Team'!$F$18:$L$25,7,0)</f>
        <v>BAYSTON HILL JUNIORS</v>
      </c>
      <c r="Q5" s="47" t="s">
        <v>8</v>
      </c>
      <c r="S5" s="38" t="str">
        <f>VLOOKUP('U16 by Code'!O5,'U16 by Team'!$F$18:$L$25,7,0)</f>
        <v>OSWESTRY</v>
      </c>
      <c r="T5" s="4" t="str">
        <f>IF(OR(P5="",R5=""),N5,IF(P5=R5,N5,IF(P5&gt;R5,O5,S5)))</f>
        <v>QF 4</v>
      </c>
    </row>
    <row r="6" spans="1:20">
      <c r="A6">
        <v>5</v>
      </c>
      <c r="B6" s="55" t="s">
        <v>92</v>
      </c>
      <c r="C6" t="s">
        <v>73</v>
      </c>
      <c r="D6" t="s">
        <v>7</v>
      </c>
      <c r="F6" s="16"/>
      <c r="G6" s="38"/>
      <c r="I6" s="47"/>
      <c r="K6" s="33"/>
    </row>
    <row r="7" spans="1:20">
      <c r="A7">
        <v>6</v>
      </c>
      <c r="B7" s="7" t="s">
        <v>60</v>
      </c>
      <c r="C7" t="s">
        <v>74</v>
      </c>
      <c r="D7" t="s">
        <v>7</v>
      </c>
      <c r="F7" s="16"/>
      <c r="G7" s="38"/>
      <c r="H7" s="34"/>
      <c r="I7" s="13"/>
      <c r="J7" s="34"/>
      <c r="K7" s="33"/>
      <c r="N7" s="3"/>
      <c r="T7" s="4"/>
    </row>
    <row r="8" spans="1:20">
      <c r="A8">
        <v>7</v>
      </c>
      <c r="B8" s="55" t="s">
        <v>98</v>
      </c>
      <c r="C8" t="s">
        <v>73</v>
      </c>
      <c r="D8" t="s">
        <v>7</v>
      </c>
      <c r="F8" s="16"/>
      <c r="G8" s="38"/>
      <c r="K8" s="33"/>
      <c r="N8" s="3"/>
      <c r="T8" s="4"/>
    </row>
    <row r="9" spans="1:20">
      <c r="A9">
        <v>8</v>
      </c>
      <c r="B9" s="7" t="s">
        <v>93</v>
      </c>
      <c r="C9" t="s">
        <v>73</v>
      </c>
      <c r="D9" t="s">
        <v>7</v>
      </c>
      <c r="F9" s="16"/>
      <c r="G9" s="38"/>
      <c r="I9" s="38"/>
      <c r="K9" s="33"/>
      <c r="N9" s="69" t="s">
        <v>151</v>
      </c>
      <c r="O9" s="70"/>
      <c r="P9" s="18" t="s">
        <v>10</v>
      </c>
      <c r="R9" s="18" t="s">
        <v>9</v>
      </c>
    </row>
    <row r="10" spans="1:20">
      <c r="A10">
        <v>9</v>
      </c>
      <c r="B10" s="8" t="s">
        <v>85</v>
      </c>
      <c r="C10" t="s">
        <v>73</v>
      </c>
      <c r="D10" t="s">
        <v>7</v>
      </c>
      <c r="F10" s="16"/>
      <c r="G10" s="38"/>
      <c r="I10" s="38"/>
      <c r="K10" s="33"/>
      <c r="N10" s="3" t="s">
        <v>52</v>
      </c>
      <c r="O10" s="2" t="str">
        <f>VLOOKUP('U16 by Code'!M10,'U16 by Team'!$N$2:$T$5,7,0)</f>
        <v>QF 3</v>
      </c>
      <c r="Q10" s="47" t="s">
        <v>8</v>
      </c>
      <c r="S10" s="2" t="str">
        <f>VLOOKUP('U16 by Code'!O10,'U16 by Team'!$N$2:$T$5,7,0)</f>
        <v>QF 4</v>
      </c>
      <c r="T10" s="4" t="str">
        <f>IF(OR(P10="",R10=""),N10,IF(P10=R10,N10,IF(P10&gt;R10,O10,S10)))</f>
        <v>SF 1</v>
      </c>
    </row>
    <row r="11" spans="1:20">
      <c r="A11">
        <v>10</v>
      </c>
      <c r="B11" s="55" t="s">
        <v>126</v>
      </c>
      <c r="C11" t="s">
        <v>74</v>
      </c>
      <c r="D11" t="s">
        <v>7</v>
      </c>
      <c r="F11" s="16"/>
      <c r="G11" s="38"/>
      <c r="I11" s="38"/>
      <c r="K11" s="33"/>
      <c r="N11" s="3" t="s">
        <v>53</v>
      </c>
      <c r="O11" s="2" t="str">
        <f>VLOOKUP('U16 by Code'!M11,'U16 by Team'!$N$2:$T$5,7,0)</f>
        <v>QF 1</v>
      </c>
      <c r="Q11" s="47" t="s">
        <v>8</v>
      </c>
      <c r="S11" s="2" t="str">
        <f>VLOOKUP('U16 by Code'!O11,'U16 by Team'!$N$2:$T$5,7,0)</f>
        <v>QF 2</v>
      </c>
      <c r="T11" s="4" t="str">
        <f>IF(OR(P11="",R11=""),N11,IF(P11=R11,N11,IF(P11&gt;R11,O11,S11)))</f>
        <v>SF 2</v>
      </c>
    </row>
    <row r="12" spans="1:20">
      <c r="A12">
        <v>11</v>
      </c>
      <c r="B12" s="55" t="s">
        <v>96</v>
      </c>
      <c r="C12" t="s">
        <v>73</v>
      </c>
      <c r="D12" t="s">
        <v>7</v>
      </c>
      <c r="F12" s="16"/>
      <c r="G12" s="38"/>
      <c r="I12" s="38"/>
      <c r="K12" s="33"/>
    </row>
    <row r="13" spans="1:20">
      <c r="A13">
        <v>12</v>
      </c>
      <c r="B13" t="s">
        <v>127</v>
      </c>
      <c r="C13" t="s">
        <v>74</v>
      </c>
      <c r="D13" t="s">
        <v>7</v>
      </c>
      <c r="F13" s="16"/>
      <c r="G13" s="38"/>
      <c r="I13" s="38"/>
      <c r="K13" s="33"/>
      <c r="N13" s="3"/>
      <c r="T13" s="4"/>
    </row>
    <row r="14" spans="1:20">
      <c r="A14">
        <v>13</v>
      </c>
      <c r="B14" s="55" t="s">
        <v>99</v>
      </c>
      <c r="C14" t="s">
        <v>73</v>
      </c>
      <c r="D14" t="s">
        <v>7</v>
      </c>
      <c r="F14" s="16"/>
      <c r="G14" s="38"/>
      <c r="I14" s="38"/>
      <c r="K14" s="33"/>
    </row>
    <row r="15" spans="1:20">
      <c r="A15">
        <v>14</v>
      </c>
      <c r="B15" s="55" t="s">
        <v>97</v>
      </c>
      <c r="C15" t="s">
        <v>73</v>
      </c>
      <c r="D15" t="s">
        <v>7</v>
      </c>
      <c r="F15" s="16"/>
      <c r="G15" s="38"/>
      <c r="I15" s="38"/>
      <c r="K15" s="33"/>
      <c r="N15" s="69" t="s">
        <v>56</v>
      </c>
      <c r="O15" s="70"/>
      <c r="P15" s="18" t="s">
        <v>10</v>
      </c>
      <c r="R15" s="18" t="s">
        <v>9</v>
      </c>
      <c r="S15" s="52" t="s">
        <v>101</v>
      </c>
    </row>
    <row r="16" spans="1:20">
      <c r="A16">
        <v>15</v>
      </c>
      <c r="B16" s="55" t="s">
        <v>86</v>
      </c>
      <c r="C16" t="s">
        <v>73</v>
      </c>
      <c r="D16" t="s">
        <v>7</v>
      </c>
      <c r="E16" s="60"/>
      <c r="F16" s="12"/>
      <c r="N16" s="3" t="s">
        <v>54</v>
      </c>
      <c r="Q16" s="2" t="s">
        <v>8</v>
      </c>
      <c r="T16" s="4" t="str">
        <f>IF(OR(P16="",R16=""),N16,IF(P16=R16,N16,IF(P16&gt;R16,O16,S16)))</f>
        <v>FINAL</v>
      </c>
    </row>
    <row r="17" spans="1:12">
      <c r="A17">
        <v>16</v>
      </c>
      <c r="B17" s="55" t="s">
        <v>72</v>
      </c>
      <c r="C17" t="s">
        <v>74</v>
      </c>
      <c r="D17" t="s">
        <v>7</v>
      </c>
      <c r="F17" s="69" t="s">
        <v>147</v>
      </c>
      <c r="G17" s="70"/>
      <c r="H17" s="18" t="s">
        <v>10</v>
      </c>
      <c r="I17" s="54"/>
      <c r="J17" s="18" t="s">
        <v>9</v>
      </c>
      <c r="K17" s="38"/>
    </row>
    <row r="18" spans="1:12">
      <c r="A18">
        <v>17</v>
      </c>
      <c r="B18" s="55" t="s">
        <v>129</v>
      </c>
      <c r="C18" t="s">
        <v>74</v>
      </c>
      <c r="D18" t="s">
        <v>7</v>
      </c>
      <c r="E18" s="61"/>
      <c r="F18" s="37" t="s">
        <v>24</v>
      </c>
      <c r="G18" s="38" t="str">
        <f>IF(ISERROR(VLOOKUP('U16 by Code'!G18,'U16 by Team'!$A$2:$B$31,2,0))=TRUE,VLOOKUP('U16 by Code'!G18,'U16 by Team'!$F$2:$L$15,7,0),VLOOKUP('U16 by Code'!G18,'U16 by Team'!$A$2:$B$31,2,0))</f>
        <v>MERESIDERS MENACES</v>
      </c>
      <c r="H18" s="19">
        <v>0</v>
      </c>
      <c r="I18" s="47" t="s">
        <v>8</v>
      </c>
      <c r="J18" s="19">
        <v>1</v>
      </c>
      <c r="K18" s="38" t="str">
        <f>IF(ISERROR(VLOOKUP('U16 by Code'!I18,'U16 by Team'!$A$2:$B$31,2,0))=TRUE,VLOOKUP('U16 by Code'!I18,'U16 by Team'!$F$2:$L$15,7,0),VLOOKUP('U16 by Code'!I18,'U16 by Team'!$A$2:$B$31,2,0))</f>
        <v>SHAWBURY UTD JUNIORS</v>
      </c>
      <c r="L18" s="4" t="str">
        <f t="shared" ref="L18:L25" si="1">IF(OR(H18="",J18=""),F18,IF(H18=J18,F18,IF(H18&gt;J18,G18,K18)))</f>
        <v>SHAWBURY UTD JUNIORS</v>
      </c>
    </row>
    <row r="19" spans="1:12">
      <c r="A19">
        <v>18</v>
      </c>
      <c r="B19" s="55" t="s">
        <v>81</v>
      </c>
      <c r="C19" t="s">
        <v>73</v>
      </c>
      <c r="D19" t="s">
        <v>7</v>
      </c>
      <c r="F19" s="37" t="s">
        <v>25</v>
      </c>
      <c r="G19" s="38" t="str">
        <f>IF(ISERROR(VLOOKUP('U16 by Code'!G19,'U16 by Team'!$A$2:$B$31,2,0))=TRUE,VLOOKUP('U16 by Code'!G19,'U16 by Team'!$F$2:$L$15,7,0),VLOOKUP('U16 by Code'!G19,'U16 by Team'!$A$2:$B$31,2,0))</f>
        <v>WORTHEN JUNIORS</v>
      </c>
      <c r="H19" s="19">
        <v>4</v>
      </c>
      <c r="I19" s="47" t="s">
        <v>8</v>
      </c>
      <c r="J19" s="19">
        <v>1</v>
      </c>
      <c r="K19" s="38" t="str">
        <f>IF(ISERROR(VLOOKUP('U16 by Code'!I19,'U16 by Team'!$A$2:$B$31,2,0))=TRUE,VLOOKUP('U16 by Code'!I19,'U16 by Team'!$F$2:$L$15,7,0),VLOOKUP('U16 by Code'!I19,'U16 by Team'!$A$2:$B$31,2,0))</f>
        <v xml:space="preserve">Bridgnorth Spartans </v>
      </c>
      <c r="L19" s="4" t="str">
        <f t="shared" si="1"/>
        <v>WORTHEN JUNIORS</v>
      </c>
    </row>
    <row r="20" spans="1:12">
      <c r="A20">
        <v>19</v>
      </c>
      <c r="B20" t="s">
        <v>89</v>
      </c>
      <c r="C20" t="s">
        <v>73</v>
      </c>
      <c r="D20" t="s">
        <v>7</v>
      </c>
      <c r="F20" s="37" t="s">
        <v>26</v>
      </c>
      <c r="G20" s="38" t="str">
        <f>IF(ISERROR(VLOOKUP('U16 by Code'!G20,'U16 by Team'!$A$2:$B$31,2,0))=TRUE,VLOOKUP('U16 by Code'!G20,'U16 by Team'!$F$2:$L$15,7,0),VLOOKUP('U16 by Code'!G20,'U16 by Team'!$A$2:$B$31,2,0))</f>
        <v xml:space="preserve">Nova United </v>
      </c>
      <c r="H20" s="19">
        <v>1</v>
      </c>
      <c r="I20" s="47" t="s">
        <v>8</v>
      </c>
      <c r="J20" s="19">
        <v>2</v>
      </c>
      <c r="K20" s="38" t="str">
        <f>IF(ISERROR(VLOOKUP('U16 by Code'!I20,'U16 by Team'!$A$2:$B$31,2,0))=TRUE,VLOOKUP('U16 by Code'!I20,'U16 by Team'!$F$2:$L$15,7,0),VLOOKUP('U16 by Code'!I20,'U16 by Team'!$A$2:$B$31,2,0))</f>
        <v>SHREWSBURY JNR LIONS</v>
      </c>
      <c r="L20" s="4" t="str">
        <f t="shared" si="1"/>
        <v>SHREWSBURY JNR LIONS</v>
      </c>
    </row>
    <row r="21" spans="1:12">
      <c r="A21">
        <v>20</v>
      </c>
      <c r="B21" s="55" t="s">
        <v>63</v>
      </c>
      <c r="C21" t="s">
        <v>74</v>
      </c>
      <c r="D21" t="s">
        <v>7</v>
      </c>
      <c r="F21" s="37" t="s">
        <v>27</v>
      </c>
      <c r="G21" s="38" t="str">
        <f>IF(ISERROR(VLOOKUP('U16 by Code'!G21,'U16 by Team'!$A$2:$B$31,2,0))=TRUE,VLOOKUP('U16 by Code'!G21,'U16 by Team'!$F$2:$L$15,7,0),VLOOKUP('U16 by Code'!G21,'U16 by Team'!$A$2:$B$31,2,0))</f>
        <v>BAYSTON HILL JUNIORS</v>
      </c>
      <c r="H21" s="19">
        <v>3</v>
      </c>
      <c r="I21" s="47" t="s">
        <v>8</v>
      </c>
      <c r="J21" s="19">
        <v>1</v>
      </c>
      <c r="K21" s="38" t="str">
        <f>IF(ISERROR(VLOOKUP('U16 by Code'!I21,'U16 by Team'!$A$2:$B$31,2,0))=TRUE,VLOOKUP('U16 by Code'!I21,'U16 by Team'!$F$2:$L$15,7,0),VLOOKUP('U16 by Code'!I21,'U16 by Team'!$A$2:$B$31,2,0))</f>
        <v>MEOLE BRACE JUNIORS</v>
      </c>
      <c r="L21" s="4" t="str">
        <f t="shared" si="1"/>
        <v>BAYSTON HILL JUNIORS</v>
      </c>
    </row>
    <row r="22" spans="1:12">
      <c r="B22" s="59"/>
      <c r="E22" s="60"/>
      <c r="F22" s="37" t="s">
        <v>28</v>
      </c>
      <c r="G22" s="38" t="str">
        <f>IF(ISERROR(VLOOKUP('U16 by Code'!G22,'U16 by Team'!$A$2:$B$31,2,0))=TRUE,VLOOKUP('U16 by Code'!G22,'U16 by Team'!$F$2:$L$15,7,0),VLOOKUP('U16 by Code'!G22,'U16 by Team'!$A$2:$B$31,2,0))</f>
        <v>BASCHURCH JUNIORS</v>
      </c>
      <c r="H22" s="19">
        <v>3</v>
      </c>
      <c r="I22" s="47" t="s">
        <v>8</v>
      </c>
      <c r="J22" s="19">
        <v>2</v>
      </c>
      <c r="K22" s="38" t="str">
        <f>IF(ISERROR(VLOOKUP('U16 by Code'!I22,'U16 by Team'!$A$2:$B$31,2,0))=TRUE,VLOOKUP('U16 by Code'!I22,'U16 by Team'!$F$2:$L$15,7,0),VLOOKUP('U16 by Code'!I22,'U16 by Team'!$A$2:$B$31,2,0))</f>
        <v>GOBOWEN YOUTH</v>
      </c>
      <c r="L22" s="4" t="str">
        <f t="shared" si="1"/>
        <v>BASCHURCH JUNIORS</v>
      </c>
    </row>
    <row r="23" spans="1:12">
      <c r="F23" s="37" t="s">
        <v>30</v>
      </c>
      <c r="G23" s="38" t="str">
        <f>IF(ISERROR(VLOOKUP('U16 by Code'!G23,'U16 by Team'!$A$2:$B$31,2,0))=TRUE,VLOOKUP('U16 by Code'!G23,'U16 by Team'!$F$2:$L$15,7,0),VLOOKUP('U16 by Code'!G23,'U16 by Team'!$A$2:$B$31,2,0))</f>
        <v xml:space="preserve">Randlay Colts </v>
      </c>
      <c r="H23" s="19">
        <v>3</v>
      </c>
      <c r="I23" s="47" t="s">
        <v>8</v>
      </c>
      <c r="J23" s="19">
        <v>4</v>
      </c>
      <c r="K23" s="38" t="str">
        <f>IF(ISERROR(VLOOKUP('U16 by Code'!I23,'U16 by Team'!$A$2:$B$31,2,0))=TRUE,VLOOKUP('U16 by Code'!I23,'U16 by Team'!$F$2:$L$15,7,0),VLOOKUP('U16 by Code'!I23,'U16 by Team'!$A$2:$B$31,2,0))</f>
        <v>OSWESTRY</v>
      </c>
      <c r="L23" s="4" t="str">
        <f t="shared" si="1"/>
        <v>OSWESTRY</v>
      </c>
    </row>
    <row r="24" spans="1:12">
      <c r="E24" s="61"/>
      <c r="F24" s="37" t="s">
        <v>29</v>
      </c>
      <c r="G24" s="38" t="str">
        <f>IF(ISERROR(VLOOKUP('U16 by Code'!G24,'U16 by Team'!$A$2:$B$31,2,0))=TRUE,VLOOKUP('U16 by Code'!G24,'U16 by Team'!$F$2:$L$15,7,0),VLOOKUP('U16 by Code'!G24,'U16 by Team'!$A$2:$B$31,2,0))</f>
        <v>ELLESMERE RANGERS</v>
      </c>
      <c r="H24" s="19">
        <v>4</v>
      </c>
      <c r="I24" s="47" t="s">
        <v>8</v>
      </c>
      <c r="J24" s="19">
        <v>0</v>
      </c>
      <c r="K24" s="38" t="str">
        <f>IF(ISERROR(VLOOKUP('U16 by Code'!I24,'U16 by Team'!$A$2:$B$31,2,0))=TRUE,VLOOKUP('U16 by Code'!I24,'U16 by Team'!$F$2:$L$15,7,0),VLOOKUP('U16 by Code'!I24,'U16 by Team'!$A$2:$B$31,2,0))</f>
        <v>Wrockwardine Wood</v>
      </c>
      <c r="L24" s="4" t="str">
        <f t="shared" si="1"/>
        <v>ELLESMERE RANGERS</v>
      </c>
    </row>
    <row r="25" spans="1:12">
      <c r="B25" s="59"/>
      <c r="F25" s="37" t="s">
        <v>31</v>
      </c>
      <c r="G25" s="38" t="str">
        <f>IF(ISERROR(VLOOKUP('U16 by Code'!G25,'U16 by Team'!$A$2:$B$31,2,0))=TRUE,VLOOKUP('U16 by Code'!G25,'U16 by Team'!$F$2:$L$15,7,0),VLOOKUP('U16 by Code'!G25,'U16 by Team'!$A$2:$B$31,2,0))</f>
        <v>SAHA VIKINGS</v>
      </c>
      <c r="H25" s="19">
        <v>3</v>
      </c>
      <c r="I25" s="47" t="s">
        <v>8</v>
      </c>
      <c r="J25" s="19">
        <v>1</v>
      </c>
      <c r="K25" s="38" t="str">
        <f>IF(ISERROR(VLOOKUP('U16 by Code'!I25,'U16 by Team'!$A$2:$B$31,2,0))=TRUE,VLOOKUP('U16 by Code'!I25,'U16 by Team'!$F$2:$L$15,7,0),VLOOKUP('U16 by Code'!I25,'U16 by Team'!$A$2:$B$31,2,0))</f>
        <v>Shifnal Europeans Blue</v>
      </c>
      <c r="L25" s="4" t="str">
        <f t="shared" si="1"/>
        <v>SAHA VIKINGS</v>
      </c>
    </row>
    <row r="26" spans="1:12">
      <c r="B26" s="59"/>
    </row>
    <row r="27" spans="1:12">
      <c r="F27" s="43"/>
      <c r="G27" s="44"/>
      <c r="H27" s="18"/>
      <c r="J27" s="18"/>
    </row>
    <row r="29" spans="1:12">
      <c r="B29" s="59"/>
    </row>
    <row r="30" spans="1:12">
      <c r="B30" s="59"/>
    </row>
    <row r="35" spans="2:2">
      <c r="B35" s="59"/>
    </row>
    <row r="37" spans="2:2">
      <c r="B37" s="59"/>
    </row>
    <row r="38" spans="2:2">
      <c r="B38" s="59"/>
    </row>
    <row r="40" spans="2:2">
      <c r="B40" s="59"/>
    </row>
    <row r="41" spans="2:2">
      <c r="B41" s="59"/>
    </row>
    <row r="42" spans="2:2">
      <c r="B42" s="59"/>
    </row>
    <row r="46" spans="2:2">
      <c r="B46" s="59"/>
    </row>
    <row r="47" spans="2:2">
      <c r="B47" s="59"/>
    </row>
    <row r="48" spans="2:2">
      <c r="B48" s="59"/>
    </row>
  </sheetData>
  <sheetProtection selectLockedCells="1"/>
  <mergeCells count="5">
    <mergeCell ref="F1:G1"/>
    <mergeCell ref="N1:O1"/>
    <mergeCell ref="N15:O15"/>
    <mergeCell ref="N9:O9"/>
    <mergeCell ref="F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U13 by Code</vt:lpstr>
      <vt:lpstr>U13 by Team</vt:lpstr>
      <vt:lpstr>U14 by Code</vt:lpstr>
      <vt:lpstr>U14 by Team</vt:lpstr>
      <vt:lpstr>U15 by Code</vt:lpstr>
      <vt:lpstr>U15 by Team</vt:lpstr>
      <vt:lpstr>U16 by Code</vt:lpstr>
      <vt:lpstr>U16 by Team</vt:lpstr>
    </vt:vector>
  </TitlesOfParts>
  <Company>Schneider Electric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New User</cp:lastModifiedBy>
  <cp:lastPrinted>2012-09-04T21:17:14Z</cp:lastPrinted>
  <dcterms:created xsi:type="dcterms:W3CDTF">2012-08-28T22:20:55Z</dcterms:created>
  <dcterms:modified xsi:type="dcterms:W3CDTF">2018-11-21T12:54:55Z</dcterms:modified>
</cp:coreProperties>
</file>