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ateM\Desktop\2016.17\CC\"/>
    </mc:Choice>
  </mc:AlternateContent>
  <bookViews>
    <workbookView xWindow="240" yWindow="12" windowWidth="19992" windowHeight="8196" firstSheet="1" activeTab="1"/>
  </bookViews>
  <sheets>
    <sheet name="U12 by Code" sheetId="29" state="hidden" r:id="rId1"/>
    <sheet name="U12 by Team" sheetId="30" r:id="rId2"/>
    <sheet name="U13 by Code" sheetId="18" state="hidden" r:id="rId3"/>
    <sheet name="U13 by Team" sheetId="19" r:id="rId4"/>
    <sheet name="U14 by Code" sheetId="21" state="hidden" r:id="rId5"/>
    <sheet name="U14 by Team" sheetId="22" r:id="rId6"/>
    <sheet name="U15 by Code" sheetId="24" state="hidden" r:id="rId7"/>
    <sheet name="U15 by Team" sheetId="25" r:id="rId8"/>
    <sheet name="U16 by Code" sheetId="26" state="hidden" r:id="rId9"/>
    <sheet name="U16 by Team" sheetId="27" r:id="rId10"/>
  </sheets>
  <calcPr calcId="162913"/>
</workbook>
</file>

<file path=xl/calcChain.xml><?xml version="1.0" encoding="utf-8"?>
<calcChain xmlns="http://schemas.openxmlformats.org/spreadsheetml/2006/main">
  <c r="K23" i="25" l="1"/>
  <c r="K21" i="25"/>
  <c r="K19" i="25"/>
  <c r="G22" i="25"/>
  <c r="G20" i="25"/>
  <c r="L22" i="22"/>
  <c r="S3" i="22" s="1"/>
  <c r="L23" i="22"/>
  <c r="O4" i="22" s="1"/>
  <c r="L24" i="22"/>
  <c r="O5" i="22" s="1"/>
  <c r="L25" i="22"/>
  <c r="O2" i="22" s="1"/>
  <c r="L26" i="22"/>
  <c r="O3" i="22" s="1"/>
  <c r="L27" i="22"/>
  <c r="S4" i="22" s="1"/>
  <c r="L29" i="22"/>
  <c r="S5" i="22" s="1"/>
  <c r="L28" i="22"/>
  <c r="S2" i="22" s="1"/>
  <c r="L17" i="22"/>
  <c r="G25" i="22" s="1"/>
  <c r="K17" i="22"/>
  <c r="G17" i="22"/>
  <c r="L16" i="22"/>
  <c r="K22" i="22" s="1"/>
  <c r="K16" i="22"/>
  <c r="G16" i="22"/>
  <c r="L15" i="22"/>
  <c r="G23" i="22" s="1"/>
  <c r="K15" i="22"/>
  <c r="G15" i="22"/>
  <c r="L14" i="22"/>
  <c r="K29" i="22" s="1"/>
  <c r="K14" i="22"/>
  <c r="G14" i="22"/>
  <c r="L13" i="22"/>
  <c r="G28" i="22" s="1"/>
  <c r="K13" i="22"/>
  <c r="G13" i="22"/>
  <c r="L12" i="22"/>
  <c r="K26" i="22" s="1"/>
  <c r="K12" i="22"/>
  <c r="G12" i="22"/>
  <c r="L11" i="22"/>
  <c r="G24" i="22" s="1"/>
  <c r="K11" i="22"/>
  <c r="G11" i="22"/>
  <c r="L10" i="22"/>
  <c r="G22" i="22" s="1"/>
  <c r="K10" i="22"/>
  <c r="G10" i="22"/>
  <c r="L9" i="22"/>
  <c r="K24" i="22" s="1"/>
  <c r="K9" i="22"/>
  <c r="G9" i="22"/>
  <c r="L8" i="22"/>
  <c r="K27" i="22" s="1"/>
  <c r="K8" i="22"/>
  <c r="G8" i="22"/>
  <c r="L7" i="22"/>
  <c r="G27" i="22" s="1"/>
  <c r="K7" i="22"/>
  <c r="G7" i="22"/>
  <c r="L6" i="22"/>
  <c r="G29" i="22" s="1"/>
  <c r="K6" i="22"/>
  <c r="G6" i="22"/>
  <c r="L5" i="22"/>
  <c r="K28" i="22" s="1"/>
  <c r="K5" i="22"/>
  <c r="G5" i="22"/>
  <c r="L4" i="22"/>
  <c r="K25" i="22" s="1"/>
  <c r="K4" i="22"/>
  <c r="G4" i="22"/>
  <c r="L3" i="22"/>
  <c r="K23" i="22" s="1"/>
  <c r="K3" i="22"/>
  <c r="G3" i="22"/>
  <c r="G2" i="22"/>
  <c r="K2" i="22"/>
  <c r="L2" i="22"/>
  <c r="G26" i="22" s="1"/>
  <c r="L11" i="19" l="1"/>
  <c r="K11" i="19"/>
  <c r="G11" i="19"/>
  <c r="L10" i="19"/>
  <c r="K10" i="19"/>
  <c r="G10" i="19"/>
  <c r="L9" i="19"/>
  <c r="K9" i="19"/>
  <c r="G9" i="19"/>
  <c r="L8" i="19"/>
  <c r="K8" i="19"/>
  <c r="G8" i="19"/>
  <c r="L7" i="19"/>
  <c r="K7" i="19"/>
  <c r="G7" i="19"/>
  <c r="L6" i="19"/>
  <c r="K6" i="19"/>
  <c r="G6" i="19"/>
  <c r="L5" i="19"/>
  <c r="K5" i="19"/>
  <c r="G5" i="19"/>
  <c r="L26" i="25"/>
  <c r="S4" i="25" s="1"/>
  <c r="L8" i="25"/>
  <c r="G19" i="25" s="1"/>
  <c r="K12" i="25"/>
  <c r="G12" i="25"/>
  <c r="K11" i="25"/>
  <c r="G11" i="25"/>
  <c r="K10" i="25"/>
  <c r="G10" i="25"/>
  <c r="K9" i="25"/>
  <c r="G9" i="25"/>
  <c r="L9" i="25" s="1"/>
  <c r="G21" i="25" s="1"/>
  <c r="K8" i="25"/>
  <c r="G8" i="25"/>
  <c r="K7" i="25"/>
  <c r="G7" i="25"/>
  <c r="L7" i="25" s="1"/>
  <c r="G24" i="25" s="1"/>
  <c r="K6" i="25"/>
  <c r="G6" i="25"/>
  <c r="L6" i="25" s="1"/>
  <c r="K25" i="25" s="1"/>
  <c r="K5" i="25"/>
  <c r="L5" i="25" s="1"/>
  <c r="K22" i="25" s="1"/>
  <c r="G5" i="25"/>
  <c r="G23" i="27"/>
  <c r="G22" i="27"/>
  <c r="K20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G15" i="27"/>
  <c r="G14" i="27"/>
  <c r="G13" i="27"/>
  <c r="G12" i="27"/>
  <c r="G11" i="27"/>
  <c r="G10" i="27"/>
  <c r="G9" i="27"/>
  <c r="G8" i="27"/>
  <c r="G7" i="27"/>
  <c r="G6" i="27"/>
  <c r="G5" i="27"/>
  <c r="G4" i="27"/>
  <c r="G3" i="27"/>
  <c r="G2" i="27"/>
  <c r="L15" i="27"/>
  <c r="G19" i="27" s="1"/>
  <c r="L14" i="27"/>
  <c r="K24" i="27" s="1"/>
  <c r="L13" i="27"/>
  <c r="K21" i="27" s="1"/>
  <c r="L12" i="27"/>
  <c r="L11" i="27"/>
  <c r="K25" i="27" s="1"/>
  <c r="L10" i="27"/>
  <c r="G24" i="27" s="1"/>
  <c r="L9" i="27"/>
  <c r="K22" i="27" s="1"/>
  <c r="L18" i="27"/>
  <c r="S4" i="27" s="1"/>
  <c r="L19" i="27"/>
  <c r="O3" i="27" s="1"/>
  <c r="L20" i="27"/>
  <c r="O4" i="27" s="1"/>
  <c r="L21" i="27"/>
  <c r="S2" i="27" s="1"/>
  <c r="L22" i="27"/>
  <c r="S3" i="27" s="1"/>
  <c r="L23" i="27"/>
  <c r="O2" i="27" s="1"/>
  <c r="L24" i="27"/>
  <c r="S5" i="27" s="1"/>
  <c r="L25" i="27"/>
  <c r="O5" i="27" s="1"/>
  <c r="L25" i="25" l="1"/>
  <c r="O5" i="25" s="1"/>
  <c r="L24" i="25"/>
  <c r="S3" i="25" s="1"/>
  <c r="L20" i="25"/>
  <c r="O4" i="25" s="1"/>
  <c r="K4" i="25"/>
  <c r="K3" i="25"/>
  <c r="K2" i="25"/>
  <c r="G4" i="25"/>
  <c r="G3" i="25"/>
  <c r="G2" i="25"/>
  <c r="L22" i="25"/>
  <c r="O2" i="25" s="1"/>
  <c r="L21" i="25"/>
  <c r="S2" i="25" s="1"/>
  <c r="L19" i="25"/>
  <c r="O3" i="25" s="1"/>
  <c r="L7" i="27" l="1"/>
  <c r="G20" i="27" s="1"/>
  <c r="L5" i="27"/>
  <c r="K23" i="27" s="1"/>
  <c r="L3" i="27"/>
  <c r="G25" i="27" s="1"/>
  <c r="L6" i="27"/>
  <c r="G18" i="27" s="1"/>
  <c r="L4" i="27"/>
  <c r="K19" i="27" s="1"/>
  <c r="K30" i="19"/>
  <c r="K29" i="19"/>
  <c r="K28" i="19"/>
  <c r="K25" i="19"/>
  <c r="L25" i="19" s="1"/>
  <c r="K24" i="19"/>
  <c r="L24" i="19" s="1"/>
  <c r="K20" i="19"/>
  <c r="K18" i="19"/>
  <c r="G30" i="19"/>
  <c r="G29" i="19"/>
  <c r="G25" i="19"/>
  <c r="G24" i="19"/>
  <c r="G22" i="19"/>
  <c r="G21" i="19"/>
  <c r="G20" i="19"/>
  <c r="L20" i="19" s="1"/>
  <c r="G19" i="19"/>
  <c r="G17" i="19"/>
  <c r="L17" i="19" s="1"/>
  <c r="G16" i="19"/>
  <c r="K23" i="19"/>
  <c r="L23" i="19" s="1"/>
  <c r="G27" i="19"/>
  <c r="G28" i="19"/>
  <c r="L28" i="19" s="1"/>
  <c r="K4" i="19"/>
  <c r="G4" i="19"/>
  <c r="K3" i="19"/>
  <c r="G3" i="19"/>
  <c r="K2" i="19"/>
  <c r="G2" i="19"/>
  <c r="L2" i="19" s="1"/>
  <c r="G23" i="19" s="1"/>
  <c r="L2" i="25"/>
  <c r="K20" i="25" s="1"/>
  <c r="G32" i="30"/>
  <c r="G31" i="30"/>
  <c r="G30" i="30"/>
  <c r="G25" i="30"/>
  <c r="G24" i="30"/>
  <c r="G23" i="30"/>
  <c r="G22" i="30"/>
  <c r="G18" i="30"/>
  <c r="K33" i="30"/>
  <c r="K30" i="30"/>
  <c r="K22" i="30"/>
  <c r="K19" i="30"/>
  <c r="G15" i="19"/>
  <c r="K26" i="19"/>
  <c r="K27" i="19"/>
  <c r="L27" i="19" s="1"/>
  <c r="K15" i="19"/>
  <c r="L15" i="19" s="1"/>
  <c r="K26" i="30"/>
  <c r="K7" i="30"/>
  <c r="G7" i="30"/>
  <c r="K6" i="30"/>
  <c r="G6" i="30"/>
  <c r="K5" i="30"/>
  <c r="G5" i="30"/>
  <c r="K4" i="30"/>
  <c r="G4" i="30"/>
  <c r="L4" i="30" s="1"/>
  <c r="G28" i="30" s="1"/>
  <c r="K3" i="30"/>
  <c r="G3" i="30"/>
  <c r="K2" i="30"/>
  <c r="G2" i="30"/>
  <c r="L2" i="30" s="1"/>
  <c r="K32" i="30" s="1"/>
  <c r="L32" i="30" s="1"/>
  <c r="L8" i="27"/>
  <c r="K18" i="27" s="1"/>
  <c r="T16" i="27"/>
  <c r="T16" i="30"/>
  <c r="K31" i="30" l="1"/>
  <c r="L6" i="30"/>
  <c r="K23" i="30" s="1"/>
  <c r="L5" i="30"/>
  <c r="G19" i="30"/>
  <c r="G29" i="30"/>
  <c r="L29" i="30" s="1"/>
  <c r="K25" i="30"/>
  <c r="L25" i="30" s="1"/>
  <c r="K20" i="30"/>
  <c r="L20" i="30" s="1"/>
  <c r="G21" i="30"/>
  <c r="L21" i="30" s="1"/>
  <c r="G18" i="19"/>
  <c r="L18" i="19" s="1"/>
  <c r="K21" i="19"/>
  <c r="L30" i="19"/>
  <c r="L31" i="30"/>
  <c r="L21" i="19"/>
  <c r="G41" i="19" s="1"/>
  <c r="K38" i="19"/>
  <c r="L27" i="30"/>
  <c r="L19" i="30"/>
  <c r="L22" i="19"/>
  <c r="L29" i="19"/>
  <c r="L22" i="30"/>
  <c r="L3" i="25"/>
  <c r="G25" i="25" s="1"/>
  <c r="L4" i="19"/>
  <c r="L7" i="30"/>
  <c r="L3" i="30"/>
  <c r="K27" i="30" s="1"/>
  <c r="L2" i="27"/>
  <c r="G21" i="27" s="1"/>
  <c r="L3" i="19"/>
  <c r="L4" i="25"/>
  <c r="L30" i="30"/>
  <c r="L23" i="30"/>
  <c r="G27" i="30" l="1"/>
  <c r="K24" i="30"/>
  <c r="G26" i="30"/>
  <c r="L26" i="30" s="1"/>
  <c r="G39" i="30" s="1"/>
  <c r="G20" i="30"/>
  <c r="L23" i="25"/>
  <c r="S5" i="25" s="1"/>
  <c r="K24" i="25"/>
  <c r="K16" i="19"/>
  <c r="L16" i="19" s="1"/>
  <c r="G35" i="19" s="1"/>
  <c r="K17" i="19"/>
  <c r="K40" i="19"/>
  <c r="G33" i="30"/>
  <c r="L33" i="30" s="1"/>
  <c r="K43" i="30" s="1"/>
  <c r="K18" i="30"/>
  <c r="L18" i="30" s="1"/>
  <c r="G36" i="30" s="1"/>
  <c r="K21" i="30"/>
  <c r="K28" i="30"/>
  <c r="L28" i="30" s="1"/>
  <c r="K38" i="30" s="1"/>
  <c r="K29" i="30"/>
  <c r="G26" i="19"/>
  <c r="L26" i="19" s="1"/>
  <c r="G36" i="19" s="1"/>
  <c r="K19" i="19"/>
  <c r="L19" i="19" s="1"/>
  <c r="K22" i="19"/>
  <c r="K41" i="19"/>
  <c r="L41" i="19" s="1"/>
  <c r="K36" i="19"/>
  <c r="K39" i="19"/>
  <c r="L38" i="19"/>
  <c r="K40" i="30"/>
  <c r="G43" i="30"/>
  <c r="L43" i="30" s="1"/>
  <c r="K35" i="19"/>
  <c r="L35" i="19" s="1"/>
  <c r="G37" i="19"/>
  <c r="K37" i="19"/>
  <c r="L12" i="25"/>
  <c r="K26" i="25" s="1"/>
  <c r="G40" i="19"/>
  <c r="L40" i="19" s="1"/>
  <c r="L24" i="30"/>
  <c r="K39" i="30" s="1"/>
  <c r="G38" i="30"/>
  <c r="G41" i="30"/>
  <c r="K41" i="30"/>
  <c r="L10" i="25"/>
  <c r="G26" i="25" s="1"/>
  <c r="L11" i="25"/>
  <c r="G23" i="25" s="1"/>
  <c r="G39" i="19"/>
  <c r="L39" i="19" s="1"/>
  <c r="G42" i="30"/>
  <c r="K42" i="19" l="1"/>
  <c r="L42" i="19" s="1"/>
  <c r="S3" i="19" s="1"/>
  <c r="K36" i="30"/>
  <c r="G37" i="30"/>
  <c r="G42" i="19"/>
  <c r="G38" i="19"/>
  <c r="L36" i="19"/>
  <c r="L36" i="30"/>
  <c r="L41" i="30"/>
  <c r="S2" i="30" s="1"/>
  <c r="T3" i="27"/>
  <c r="L38" i="30"/>
  <c r="O3" i="30" s="1"/>
  <c r="K37" i="30"/>
  <c r="L37" i="30" s="1"/>
  <c r="K42" i="30"/>
  <c r="L42" i="30" s="1"/>
  <c r="O2" i="30" s="1"/>
  <c r="O4" i="19"/>
  <c r="T4" i="19" s="1"/>
  <c r="T4" i="25"/>
  <c r="T2" i="27"/>
  <c r="T4" i="27"/>
  <c r="L39" i="30"/>
  <c r="O5" i="30" s="1"/>
  <c r="T5" i="30" s="1"/>
  <c r="L37" i="19"/>
  <c r="G40" i="30"/>
  <c r="L40" i="30" s="1"/>
  <c r="S5" i="19"/>
  <c r="S2" i="19"/>
  <c r="T5" i="25"/>
  <c r="O5" i="19"/>
  <c r="T5" i="27"/>
  <c r="T16" i="22"/>
  <c r="O3" i="19" l="1"/>
  <c r="O2" i="19"/>
  <c r="S3" i="30"/>
  <c r="T3" i="30" s="1"/>
  <c r="O10" i="30" s="1"/>
  <c r="O4" i="30"/>
  <c r="T3" i="19"/>
  <c r="T2" i="30"/>
  <c r="T2" i="19"/>
  <c r="O15" i="19" s="1"/>
  <c r="S4" i="19"/>
  <c r="O11" i="27"/>
  <c r="S11" i="27"/>
  <c r="S5" i="30"/>
  <c r="S4" i="30"/>
  <c r="T4" i="30" s="1"/>
  <c r="T3" i="25"/>
  <c r="O11" i="25" s="1"/>
  <c r="T11" i="25" s="1"/>
  <c r="T16" i="25" s="1"/>
  <c r="T11" i="27"/>
  <c r="O10" i="27"/>
  <c r="S10" i="30"/>
  <c r="T5" i="19"/>
  <c r="T2" i="25"/>
  <c r="S11" i="25" s="1"/>
  <c r="T3" i="22"/>
  <c r="S10" i="27"/>
  <c r="T10" i="27" s="1"/>
  <c r="T2" i="22"/>
  <c r="T4" i="22"/>
  <c r="O16" i="19" l="1"/>
  <c r="T16" i="19" s="1"/>
  <c r="T21" i="19" s="1"/>
  <c r="O11" i="30"/>
  <c r="S11" i="30"/>
  <c r="T10" i="30"/>
  <c r="O10" i="22"/>
  <c r="T11" i="30"/>
  <c r="S10" i="25"/>
  <c r="O10" i="25"/>
  <c r="S15" i="19"/>
  <c r="T15" i="19" s="1"/>
  <c r="S16" i="19"/>
  <c r="T5" i="22"/>
  <c r="S11" i="22" s="1"/>
  <c r="S10" i="22" l="1"/>
  <c r="T10" i="22"/>
  <c r="O11" i="22"/>
  <c r="T11" i="22" s="1"/>
  <c r="T10" i="25"/>
</calcChain>
</file>

<file path=xl/sharedStrings.xml><?xml version="1.0" encoding="utf-8"?>
<sst xmlns="http://schemas.openxmlformats.org/spreadsheetml/2006/main" count="1980" uniqueCount="166">
  <si>
    <t>ID No</t>
  </si>
  <si>
    <t>Team Name</t>
  </si>
  <si>
    <t>League</t>
  </si>
  <si>
    <t>Age Group</t>
  </si>
  <si>
    <t>U12</t>
  </si>
  <si>
    <t>U13</t>
  </si>
  <si>
    <t>U14</t>
  </si>
  <si>
    <t>U15</t>
  </si>
  <si>
    <t>U16</t>
  </si>
  <si>
    <t>V</t>
  </si>
  <si>
    <t>A</t>
  </si>
  <si>
    <t>H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</si>
  <si>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</si>
  <si>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</si>
  <si>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</si>
  <si>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</si>
  <si>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</si>
  <si>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</si>
  <si>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</si>
  <si>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</si>
  <si>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</si>
  <si>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</si>
  <si>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</si>
  <si>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</si>
  <si>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</si>
  <si>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N1</t>
  </si>
  <si>
    <t>A2</t>
  </si>
  <si>
    <t>B2</t>
  </si>
  <si>
    <t>C2</t>
  </si>
  <si>
    <t>D2</t>
  </si>
  <si>
    <t>E2</t>
  </si>
  <si>
    <t>G2</t>
  </si>
  <si>
    <t>F2</t>
  </si>
  <si>
    <t>H2</t>
  </si>
  <si>
    <t>J2</t>
  </si>
  <si>
    <t>I2</t>
  </si>
  <si>
    <t>K2</t>
  </si>
  <si>
    <t>L2</t>
  </si>
  <si>
    <t>M2</t>
  </si>
  <si>
    <t>N2</t>
  </si>
  <si>
    <t>O2</t>
  </si>
  <si>
    <t>P2</t>
  </si>
  <si>
    <t>A3</t>
  </si>
  <si>
    <t>B3</t>
  </si>
  <si>
    <t>C3</t>
  </si>
  <si>
    <t>D3</t>
  </si>
  <si>
    <t>E3</t>
  </si>
  <si>
    <t>F3</t>
  </si>
  <si>
    <t>G3</t>
  </si>
  <si>
    <t>H3</t>
  </si>
  <si>
    <t>QF 1</t>
  </si>
  <si>
    <t>QF 2</t>
  </si>
  <si>
    <t>QF 3</t>
  </si>
  <si>
    <t>QF 4</t>
  </si>
  <si>
    <t>SF 1</t>
  </si>
  <si>
    <t>SF 2</t>
  </si>
  <si>
    <t>FINAL</t>
  </si>
  <si>
    <t>Winner</t>
  </si>
  <si>
    <t>FINAL  -  TBC</t>
  </si>
  <si>
    <t>Admaston Juniors</t>
  </si>
  <si>
    <t>Lawley Lightmoor Galaxy</t>
  </si>
  <si>
    <t>Ercall Colts</t>
  </si>
  <si>
    <t>Oakengates Rangers</t>
  </si>
  <si>
    <t>Randlay Colts Blue</t>
  </si>
  <si>
    <t>Wrekin Panthers</t>
  </si>
  <si>
    <t>Ercall Rangers</t>
  </si>
  <si>
    <t>Albrighton Juniors</t>
  </si>
  <si>
    <t>Ercall Aces</t>
  </si>
  <si>
    <t>Randlay Colts</t>
  </si>
  <si>
    <t>Ercall Juniors</t>
  </si>
  <si>
    <t>Oakengates Colts</t>
  </si>
  <si>
    <t>Wrekin Tigers</t>
  </si>
  <si>
    <t>Telford Juniors</t>
  </si>
  <si>
    <t>Wrockwardine Wood</t>
  </si>
  <si>
    <t>Madeley Sports</t>
  </si>
  <si>
    <t>Wrekin Lions</t>
  </si>
  <si>
    <t>Shifnal Harriers</t>
  </si>
  <si>
    <t>Lawley Lightmoor Comets</t>
  </si>
  <si>
    <t>Admaston United</t>
  </si>
  <si>
    <t>Wellington Amateurs</t>
  </si>
  <si>
    <t>NC United</t>
  </si>
  <si>
    <t>Broseley Youth</t>
  </si>
  <si>
    <t>AFC Bridgnorth Spartans</t>
  </si>
  <si>
    <t>Spalaig Tornadoes</t>
  </si>
  <si>
    <t xml:space="preserve">QTR FINALS  -  </t>
  </si>
  <si>
    <t xml:space="preserve">SEMI FINALS  -  </t>
  </si>
  <si>
    <t>Meresiders Maniacs</t>
  </si>
  <si>
    <t>Oswestry Lions</t>
  </si>
  <si>
    <t>SAHA Sharks</t>
  </si>
  <si>
    <t>Shrewsbury Juniors</t>
  </si>
  <si>
    <t>Shrewsbury Town RTC</t>
  </si>
  <si>
    <t>Up &amp; Comers Eagles</t>
  </si>
  <si>
    <t>Worthen Juniors</t>
  </si>
  <si>
    <t>Market Drayton Tigers</t>
  </si>
  <si>
    <t>Meresiders Menaces</t>
  </si>
  <si>
    <t>Prees Panthers</t>
  </si>
  <si>
    <t>Shrewsbury Juniors Lions</t>
  </si>
  <si>
    <t>Up &amp; Comers Falcons</t>
  </si>
  <si>
    <t>Whitchurch Alport Juniors</t>
  </si>
  <si>
    <t>Baschurch Juniors</t>
  </si>
  <si>
    <t>Church Stretton Magpies</t>
  </si>
  <si>
    <t>Llanymynech Juniors</t>
  </si>
  <si>
    <t>SAHA Storm</t>
  </si>
  <si>
    <t>Shawbury United Juniors</t>
  </si>
  <si>
    <t>Up &amp; Comers Hawks</t>
  </si>
  <si>
    <t>Bayston Hill Juniors</t>
  </si>
  <si>
    <t>Oswestry</t>
  </si>
  <si>
    <t>Press Jaguars</t>
  </si>
  <si>
    <t>Prees Predators</t>
  </si>
  <si>
    <t>SAHA Tigers</t>
  </si>
  <si>
    <t>Meresider Maniacs</t>
  </si>
  <si>
    <t>SAHA Colts</t>
  </si>
  <si>
    <t>Shrewsbury Juniors Colts</t>
  </si>
  <si>
    <t>Ellesmere Rangers</t>
  </si>
  <si>
    <t>Meole Brace Juniors</t>
  </si>
  <si>
    <t>Wem Town</t>
  </si>
  <si>
    <t>Shrewsbury Junior Colts</t>
  </si>
  <si>
    <t>Gobowen Youth</t>
  </si>
  <si>
    <t>Merseiders Menaces</t>
  </si>
  <si>
    <t>SAHA Vikings</t>
  </si>
  <si>
    <t>FC Hodnet</t>
  </si>
  <si>
    <t>SAHA Galaxy</t>
  </si>
  <si>
    <t>Market Drayton Tigers Colts</t>
  </si>
  <si>
    <t>Prees</t>
  </si>
  <si>
    <t>Prees Jaguars</t>
  </si>
  <si>
    <t>SAHA Bucaneers</t>
  </si>
  <si>
    <t>Lawley Lightmoor Allstars</t>
  </si>
  <si>
    <t>Shifnal Harriers Falcons</t>
  </si>
  <si>
    <t>Wellington Amateurs United</t>
  </si>
  <si>
    <t>Nova United</t>
  </si>
  <si>
    <t>Shifnal Europeans</t>
  </si>
  <si>
    <t>Bridgnorth Town Juniors</t>
  </si>
  <si>
    <t>Nova United Athletic</t>
  </si>
  <si>
    <t>Randlay Colts Blues</t>
  </si>
  <si>
    <t>Albrighton Juniors Blacks</t>
  </si>
  <si>
    <t>Albrighton Juniors Whites</t>
  </si>
  <si>
    <t>Nova United Green</t>
  </si>
  <si>
    <t>Nova United Black</t>
  </si>
  <si>
    <t>Shifnal Europeans Red</t>
  </si>
  <si>
    <t>Shifnal Europeans Blue</t>
  </si>
  <si>
    <t>Nova United Eagles</t>
  </si>
  <si>
    <t>Old Wulfrunians East</t>
  </si>
  <si>
    <t>Old Wulfrunians South</t>
  </si>
  <si>
    <t>Nova United Hawks</t>
  </si>
  <si>
    <t>Old Wulfrunians West</t>
  </si>
  <si>
    <t>Wellington Amateurs Harriers</t>
  </si>
  <si>
    <t>Nova United Saints</t>
  </si>
  <si>
    <t>O1</t>
  </si>
  <si>
    <t>P1</t>
  </si>
  <si>
    <t>1ST ROUND  -  9/10/16</t>
  </si>
  <si>
    <t>1ST ROUND  - 9/10/16</t>
  </si>
  <si>
    <t>2ND ROUND  -  13/11/16</t>
  </si>
  <si>
    <t>2ND ROUND - 13/11/16</t>
  </si>
  <si>
    <t>3RD ROUND  -  27/11/16</t>
  </si>
  <si>
    <t>3RD ROUND  - 27/11/16</t>
  </si>
  <si>
    <t>WITHDRAWN</t>
  </si>
  <si>
    <t>Shropshire</t>
  </si>
  <si>
    <t>Telford</t>
  </si>
  <si>
    <t>TEAM WITHDRAWN</t>
  </si>
  <si>
    <t>QTR FINALS  -  27/11/16</t>
  </si>
  <si>
    <t>QTR FINALS  -  05/02/17</t>
  </si>
  <si>
    <t>SEMI FINALS  -  05/02/17</t>
  </si>
  <si>
    <t>FINAL  - 23/04/17</t>
  </si>
  <si>
    <t>FINAL  -  23/04/17</t>
  </si>
  <si>
    <t>SEMI FINALS  -  26/02/17</t>
  </si>
  <si>
    <t>FINAL  -  09/04/17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</si>
</sst>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CC00"/>
      <name val="Calibri"/>
      <family val="2"/>
      <scheme val="minor"/>
    </font>
    <font>
      <sz val="11"/>
      <color rgb="FF00CC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16" fontId="5" fillId="0" borderId="0" xfId="0" applyNumberFormat="1" applyFont="1" applyAlignment="1">
      <alignment horizontal="right"/>
    </xf>
    <xf numFmtId="16" fontId="6" fillId="0" borderId="0" xfId="0" applyNumberFormat="1" applyFont="1" applyAlignment="1">
      <alignment horizontal="right"/>
    </xf>
    <xf numFmtId="16" fontId="6" fillId="0" borderId="0" xfId="0" applyNumberFormat="1" applyFont="1"/>
    <xf numFmtId="1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/>
    <xf numFmtId="14" fontId="5" fillId="0" borderId="0" xfId="0" applyNumberFormat="1" applyFont="1" applyAlignment="1">
      <alignment horizontal="center"/>
    </xf>
    <xf numFmtId="16" fontId="6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00CC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CC00"/>
  </sheetPr>
  <dimension ref="A1:P50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32.5546875" bestFit="1" customWidth="1"/>
    <col min="3" max="3" width="22.44140625" bestFit="1" customWidth="1"/>
    <col min="4" max="4" width="10.44140625" bestFit="1" customWidth="1"/>
    <col min="5" max="5" width="11.6640625" style="6" bestFit="1" customWidth="1"/>
    <col min="6" max="6" width="9.109375" style="3"/>
    <col min="7" max="9" width="9.109375" style="2"/>
    <col min="10" max="10" width="9.109375" style="6"/>
    <col min="11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149</v>
      </c>
      <c r="L1" s="10" t="s">
        <v>84</v>
      </c>
    </row>
    <row r="2" spans="1:15" x14ac:dyDescent="0.3">
      <c r="A2">
        <v>1</v>
      </c>
      <c r="B2" t="s">
        <v>86</v>
      </c>
      <c r="C2" t="s">
        <v>156</v>
      </c>
      <c r="D2" t="s">
        <v>4</v>
      </c>
      <c r="F2" s="3" t="s">
        <v>12</v>
      </c>
      <c r="G2" s="2">
        <v>12</v>
      </c>
      <c r="H2" s="2" t="s">
        <v>9</v>
      </c>
      <c r="I2" s="2">
        <v>33</v>
      </c>
      <c r="K2" s="9"/>
      <c r="L2" s="3" t="s">
        <v>50</v>
      </c>
      <c r="M2" s="26" t="s">
        <v>49</v>
      </c>
      <c r="N2" s="2" t="s">
        <v>9</v>
      </c>
      <c r="O2" s="26" t="s">
        <v>47</v>
      </c>
    </row>
    <row r="3" spans="1:15" x14ac:dyDescent="0.3">
      <c r="A3">
        <v>2</v>
      </c>
      <c r="B3" s="6" t="s">
        <v>87</v>
      </c>
      <c r="C3" t="s">
        <v>156</v>
      </c>
      <c r="D3" t="s">
        <v>4</v>
      </c>
      <c r="F3" s="3" t="s">
        <v>13</v>
      </c>
      <c r="G3" s="2">
        <v>5</v>
      </c>
      <c r="H3" s="2" t="s">
        <v>9</v>
      </c>
      <c r="I3" s="2">
        <v>13</v>
      </c>
      <c r="K3" s="9"/>
      <c r="L3" s="3" t="s">
        <v>51</v>
      </c>
      <c r="M3" s="26" t="s">
        <v>44</v>
      </c>
      <c r="N3" s="2" t="s">
        <v>9</v>
      </c>
      <c r="O3" s="26" t="s">
        <v>46</v>
      </c>
    </row>
    <row r="4" spans="1:15" x14ac:dyDescent="0.3">
      <c r="A4">
        <v>3</v>
      </c>
      <c r="B4" s="6" t="s">
        <v>88</v>
      </c>
      <c r="C4" t="s">
        <v>156</v>
      </c>
      <c r="D4" t="s">
        <v>4</v>
      </c>
      <c r="F4" s="3" t="s">
        <v>14</v>
      </c>
      <c r="G4" s="2">
        <v>31</v>
      </c>
      <c r="H4" s="2" t="s">
        <v>9</v>
      </c>
      <c r="I4" s="2">
        <v>2</v>
      </c>
      <c r="K4" s="9"/>
      <c r="L4" s="3" t="s">
        <v>52</v>
      </c>
      <c r="M4" s="26" t="s">
        <v>48</v>
      </c>
      <c r="N4" s="2" t="s">
        <v>9</v>
      </c>
      <c r="O4" s="26" t="s">
        <v>43</v>
      </c>
    </row>
    <row r="5" spans="1:15" x14ac:dyDescent="0.3">
      <c r="A5">
        <v>4</v>
      </c>
      <c r="B5" t="s">
        <v>89</v>
      </c>
      <c r="C5" t="s">
        <v>156</v>
      </c>
      <c r="D5" t="s">
        <v>4</v>
      </c>
      <c r="F5" s="3" t="s">
        <v>15</v>
      </c>
      <c r="G5" s="2">
        <v>16</v>
      </c>
      <c r="H5" s="2" t="s">
        <v>9</v>
      </c>
      <c r="I5" s="2">
        <v>17</v>
      </c>
      <c r="K5" s="9"/>
      <c r="L5" s="3" t="s">
        <v>53</v>
      </c>
      <c r="M5" s="26" t="s">
        <v>45</v>
      </c>
      <c r="N5" s="2" t="s">
        <v>9</v>
      </c>
      <c r="O5" s="26" t="s">
        <v>42</v>
      </c>
    </row>
    <row r="6" spans="1:15" x14ac:dyDescent="0.3">
      <c r="A6">
        <v>5</v>
      </c>
      <c r="B6" s="6" t="s">
        <v>90</v>
      </c>
      <c r="C6" t="s">
        <v>156</v>
      </c>
      <c r="D6" t="s">
        <v>4</v>
      </c>
      <c r="F6" s="3" t="s">
        <v>16</v>
      </c>
      <c r="G6" s="2">
        <v>11</v>
      </c>
      <c r="H6" s="2" t="s">
        <v>9</v>
      </c>
      <c r="I6" s="2">
        <v>30</v>
      </c>
    </row>
    <row r="7" spans="1:15" x14ac:dyDescent="0.3">
      <c r="A7">
        <v>6</v>
      </c>
      <c r="B7" s="6" t="s">
        <v>91</v>
      </c>
      <c r="C7" t="s">
        <v>156</v>
      </c>
      <c r="D7" t="s">
        <v>4</v>
      </c>
      <c r="F7" s="3" t="s">
        <v>17</v>
      </c>
      <c r="G7" s="2">
        <v>29</v>
      </c>
      <c r="H7" s="2" t="s">
        <v>9</v>
      </c>
      <c r="I7" s="2">
        <v>25</v>
      </c>
      <c r="L7" s="3"/>
    </row>
    <row r="8" spans="1:15" x14ac:dyDescent="0.3">
      <c r="A8">
        <v>7</v>
      </c>
      <c r="B8" s="6" t="s">
        <v>92</v>
      </c>
      <c r="C8" t="s">
        <v>156</v>
      </c>
      <c r="D8" t="s">
        <v>4</v>
      </c>
      <c r="L8" s="3"/>
    </row>
    <row r="9" spans="1:15" x14ac:dyDescent="0.3">
      <c r="A9">
        <v>8</v>
      </c>
      <c r="B9" s="6" t="s">
        <v>93</v>
      </c>
      <c r="C9" t="s">
        <v>156</v>
      </c>
      <c r="D9" t="s">
        <v>4</v>
      </c>
      <c r="L9" s="54" t="s">
        <v>85</v>
      </c>
      <c r="M9" s="55"/>
    </row>
    <row r="10" spans="1:15" x14ac:dyDescent="0.3">
      <c r="A10">
        <v>9</v>
      </c>
      <c r="B10" s="6" t="s">
        <v>94</v>
      </c>
      <c r="C10" t="s">
        <v>156</v>
      </c>
      <c r="D10" t="s">
        <v>4</v>
      </c>
      <c r="L10" s="3" t="s">
        <v>54</v>
      </c>
      <c r="M10" s="28" t="s">
        <v>51</v>
      </c>
      <c r="N10" s="2" t="s">
        <v>9</v>
      </c>
      <c r="O10" s="28" t="s">
        <v>53</v>
      </c>
    </row>
    <row r="11" spans="1:15" x14ac:dyDescent="0.3">
      <c r="A11">
        <v>10</v>
      </c>
      <c r="B11" s="6" t="s">
        <v>95</v>
      </c>
      <c r="C11" t="s">
        <v>156</v>
      </c>
      <c r="D11" t="s">
        <v>4</v>
      </c>
      <c r="L11" s="3" t="s">
        <v>55</v>
      </c>
      <c r="M11" s="28" t="s">
        <v>50</v>
      </c>
      <c r="N11" s="2" t="s">
        <v>9</v>
      </c>
      <c r="O11" s="28" t="s">
        <v>52</v>
      </c>
    </row>
    <row r="12" spans="1:15" x14ac:dyDescent="0.3">
      <c r="A12">
        <v>11</v>
      </c>
      <c r="B12" s="6" t="s">
        <v>96</v>
      </c>
      <c r="C12" t="s">
        <v>156</v>
      </c>
      <c r="D12" t="s">
        <v>4</v>
      </c>
      <c r="F12" s="13"/>
      <c r="H12" s="14"/>
    </row>
    <row r="13" spans="1:15" x14ac:dyDescent="0.3">
      <c r="A13">
        <v>12</v>
      </c>
      <c r="B13" s="6" t="s">
        <v>97</v>
      </c>
      <c r="C13" t="s">
        <v>156</v>
      </c>
      <c r="D13" t="s">
        <v>4</v>
      </c>
      <c r="F13" s="13"/>
      <c r="H13" s="14"/>
      <c r="L13" s="3"/>
    </row>
    <row r="14" spans="1:15" x14ac:dyDescent="0.3">
      <c r="A14">
        <v>13</v>
      </c>
      <c r="B14" s="6" t="s">
        <v>98</v>
      </c>
      <c r="C14" t="s">
        <v>156</v>
      </c>
      <c r="D14" t="s">
        <v>4</v>
      </c>
      <c r="F14" s="13"/>
      <c r="H14" s="33"/>
    </row>
    <row r="15" spans="1:15" x14ac:dyDescent="0.3">
      <c r="A15">
        <v>14</v>
      </c>
      <c r="B15" s="6" t="s">
        <v>99</v>
      </c>
      <c r="C15" t="s">
        <v>156</v>
      </c>
      <c r="D15" t="s">
        <v>4</v>
      </c>
      <c r="F15" s="17"/>
      <c r="H15" s="14"/>
      <c r="L15" s="54" t="s">
        <v>58</v>
      </c>
      <c r="M15" s="55"/>
    </row>
    <row r="16" spans="1:15" x14ac:dyDescent="0.3">
      <c r="A16">
        <v>15</v>
      </c>
      <c r="B16" s="6" t="s">
        <v>100</v>
      </c>
      <c r="C16" t="s">
        <v>156</v>
      </c>
      <c r="D16" t="s">
        <v>4</v>
      </c>
      <c r="I16" s="9"/>
      <c r="L16" s="3" t="s">
        <v>56</v>
      </c>
      <c r="M16" s="11"/>
      <c r="N16" s="2" t="s">
        <v>9</v>
      </c>
      <c r="O16" s="11"/>
    </row>
    <row r="17" spans="1:9" x14ac:dyDescent="0.3">
      <c r="A17">
        <v>16</v>
      </c>
      <c r="B17" s="6" t="s">
        <v>101</v>
      </c>
      <c r="C17" t="s">
        <v>156</v>
      </c>
      <c r="D17" t="s">
        <v>4</v>
      </c>
      <c r="F17" s="46" t="s">
        <v>151</v>
      </c>
      <c r="G17" s="47"/>
    </row>
    <row r="18" spans="1:9" x14ac:dyDescent="0.3">
      <c r="A18">
        <v>17</v>
      </c>
      <c r="B18" s="6" t="s">
        <v>102</v>
      </c>
      <c r="C18" t="s">
        <v>156</v>
      </c>
      <c r="D18" t="s">
        <v>4</v>
      </c>
      <c r="F18" s="13" t="s">
        <v>26</v>
      </c>
      <c r="G18" s="15">
        <v>6</v>
      </c>
      <c r="H18" s="2" t="s">
        <v>9</v>
      </c>
      <c r="I18" s="26">
        <v>22</v>
      </c>
    </row>
    <row r="19" spans="1:9" x14ac:dyDescent="0.3">
      <c r="A19">
        <v>18</v>
      </c>
      <c r="B19" s="6" t="s">
        <v>103</v>
      </c>
      <c r="C19" t="s">
        <v>156</v>
      </c>
      <c r="D19" t="s">
        <v>4</v>
      </c>
      <c r="F19" s="13" t="s">
        <v>27</v>
      </c>
      <c r="G19" s="26">
        <v>34</v>
      </c>
      <c r="H19" s="2" t="s">
        <v>9</v>
      </c>
      <c r="I19" s="15">
        <v>36</v>
      </c>
    </row>
    <row r="20" spans="1:9" x14ac:dyDescent="0.3">
      <c r="A20">
        <v>19</v>
      </c>
      <c r="B20" s="6" t="s">
        <v>104</v>
      </c>
      <c r="C20" t="s">
        <v>156</v>
      </c>
      <c r="D20" t="s">
        <v>4</v>
      </c>
      <c r="F20" s="13" t="s">
        <v>28</v>
      </c>
      <c r="G20" s="26" t="s">
        <v>17</v>
      </c>
      <c r="H20" s="2" t="s">
        <v>9</v>
      </c>
      <c r="I20" s="2">
        <v>3</v>
      </c>
    </row>
    <row r="21" spans="1:9" x14ac:dyDescent="0.3">
      <c r="A21">
        <v>20</v>
      </c>
      <c r="B21" s="6" t="s">
        <v>59</v>
      </c>
      <c r="C21" t="s">
        <v>157</v>
      </c>
      <c r="D21" t="s">
        <v>4</v>
      </c>
      <c r="F21" s="13" t="s">
        <v>29</v>
      </c>
      <c r="G21" s="15">
        <v>14</v>
      </c>
      <c r="H21" s="2" t="s">
        <v>9</v>
      </c>
      <c r="I21" s="2">
        <v>32</v>
      </c>
    </row>
    <row r="22" spans="1:9" x14ac:dyDescent="0.3">
      <c r="A22">
        <v>21</v>
      </c>
      <c r="B22" t="s">
        <v>126</v>
      </c>
      <c r="C22" t="s">
        <v>157</v>
      </c>
      <c r="D22" t="s">
        <v>4</v>
      </c>
      <c r="F22" s="13" t="s">
        <v>30</v>
      </c>
      <c r="G22" s="2">
        <v>15</v>
      </c>
      <c r="H22" s="2" t="s">
        <v>9</v>
      </c>
      <c r="I22" s="2">
        <v>21</v>
      </c>
    </row>
    <row r="23" spans="1:9" x14ac:dyDescent="0.3">
      <c r="A23">
        <v>22</v>
      </c>
      <c r="B23" t="s">
        <v>82</v>
      </c>
      <c r="C23" t="s">
        <v>157</v>
      </c>
      <c r="D23" t="s">
        <v>4</v>
      </c>
      <c r="F23" s="13" t="s">
        <v>32</v>
      </c>
      <c r="G23" s="15">
        <v>1</v>
      </c>
      <c r="H23" s="2" t="s">
        <v>9</v>
      </c>
      <c r="I23" s="26">
        <v>35</v>
      </c>
    </row>
    <row r="24" spans="1:9" x14ac:dyDescent="0.3">
      <c r="A24">
        <v>23</v>
      </c>
      <c r="B24" t="s">
        <v>129</v>
      </c>
      <c r="C24" t="s">
        <v>157</v>
      </c>
      <c r="D24" t="s">
        <v>4</v>
      </c>
      <c r="F24" s="13" t="s">
        <v>31</v>
      </c>
      <c r="G24" s="15">
        <v>9</v>
      </c>
      <c r="H24" s="2" t="s">
        <v>9</v>
      </c>
      <c r="I24" s="26" t="s">
        <v>15</v>
      </c>
    </row>
    <row r="25" spans="1:9" x14ac:dyDescent="0.3">
      <c r="A25">
        <v>24</v>
      </c>
      <c r="B25" t="s">
        <v>81</v>
      </c>
      <c r="C25" t="s">
        <v>157</v>
      </c>
      <c r="D25" t="s">
        <v>4</v>
      </c>
      <c r="F25" s="13" t="s">
        <v>33</v>
      </c>
      <c r="G25" s="2">
        <v>19</v>
      </c>
      <c r="H25" s="2" t="s">
        <v>9</v>
      </c>
      <c r="I25" s="15">
        <v>4</v>
      </c>
    </row>
    <row r="26" spans="1:9" x14ac:dyDescent="0.3">
      <c r="A26">
        <v>25</v>
      </c>
      <c r="B26" t="s">
        <v>127</v>
      </c>
      <c r="C26" t="s">
        <v>157</v>
      </c>
      <c r="D26" t="s">
        <v>4</v>
      </c>
      <c r="F26" s="13" t="s">
        <v>35</v>
      </c>
      <c r="G26" s="26">
        <v>27</v>
      </c>
      <c r="H26" s="2" t="s">
        <v>9</v>
      </c>
      <c r="I26" s="26">
        <v>38</v>
      </c>
    </row>
    <row r="27" spans="1:9" x14ac:dyDescent="0.3">
      <c r="A27">
        <v>26</v>
      </c>
      <c r="B27" t="s">
        <v>75</v>
      </c>
      <c r="C27" t="s">
        <v>157</v>
      </c>
      <c r="D27" t="s">
        <v>4</v>
      </c>
      <c r="F27" s="13" t="s">
        <v>34</v>
      </c>
      <c r="G27" s="15">
        <v>20</v>
      </c>
      <c r="H27" s="2" t="s">
        <v>9</v>
      </c>
      <c r="I27" s="9" t="s">
        <v>13</v>
      </c>
    </row>
    <row r="28" spans="1:9" x14ac:dyDescent="0.3">
      <c r="A28">
        <v>27</v>
      </c>
      <c r="B28" t="s">
        <v>76</v>
      </c>
      <c r="C28" t="s">
        <v>157</v>
      </c>
      <c r="D28" t="s">
        <v>4</v>
      </c>
      <c r="F28" s="13" t="s">
        <v>36</v>
      </c>
      <c r="G28" s="28">
        <v>37</v>
      </c>
      <c r="H28" s="2" t="s">
        <v>9</v>
      </c>
      <c r="I28" s="26">
        <v>18</v>
      </c>
    </row>
    <row r="29" spans="1:9" x14ac:dyDescent="0.3">
      <c r="A29">
        <v>28</v>
      </c>
      <c r="B29" t="s">
        <v>128</v>
      </c>
      <c r="C29" t="s">
        <v>157</v>
      </c>
      <c r="D29" t="s">
        <v>4</v>
      </c>
      <c r="F29" s="13" t="s">
        <v>37</v>
      </c>
      <c r="G29" s="26" t="s">
        <v>14</v>
      </c>
      <c r="H29" s="2" t="s">
        <v>9</v>
      </c>
      <c r="I29" s="15" t="s">
        <v>16</v>
      </c>
    </row>
    <row r="30" spans="1:9" x14ac:dyDescent="0.3">
      <c r="A30">
        <v>29</v>
      </c>
      <c r="B30" t="s">
        <v>130</v>
      </c>
      <c r="C30" t="s">
        <v>157</v>
      </c>
      <c r="D30" t="s">
        <v>4</v>
      </c>
      <c r="F30" s="13" t="s">
        <v>38</v>
      </c>
      <c r="G30" s="15">
        <v>7</v>
      </c>
      <c r="H30" s="2" t="s">
        <v>9</v>
      </c>
      <c r="I30" s="2">
        <v>8</v>
      </c>
    </row>
    <row r="31" spans="1:9" x14ac:dyDescent="0.3">
      <c r="A31">
        <v>30</v>
      </c>
      <c r="B31" t="s">
        <v>131</v>
      </c>
      <c r="C31" t="s">
        <v>157</v>
      </c>
      <c r="D31" t="s">
        <v>4</v>
      </c>
      <c r="F31" s="13" t="s">
        <v>39</v>
      </c>
      <c r="G31" s="15">
        <v>23</v>
      </c>
      <c r="H31" s="2" t="s">
        <v>9</v>
      </c>
      <c r="I31" s="26" t="s">
        <v>12</v>
      </c>
    </row>
    <row r="32" spans="1:9" x14ac:dyDescent="0.3">
      <c r="A32">
        <v>31</v>
      </c>
      <c r="B32" s="6" t="s">
        <v>61</v>
      </c>
      <c r="C32" t="s">
        <v>157</v>
      </c>
      <c r="D32" t="s">
        <v>4</v>
      </c>
      <c r="F32" s="13" t="s">
        <v>40</v>
      </c>
      <c r="G32" s="2">
        <v>26</v>
      </c>
      <c r="H32" s="14" t="s">
        <v>9</v>
      </c>
      <c r="I32" s="28">
        <v>10</v>
      </c>
    </row>
    <row r="33" spans="1:9" x14ac:dyDescent="0.3">
      <c r="A33">
        <v>32</v>
      </c>
      <c r="B33" s="6" t="s">
        <v>132</v>
      </c>
      <c r="C33" t="s">
        <v>157</v>
      </c>
      <c r="D33" t="s">
        <v>4</v>
      </c>
      <c r="F33" s="13" t="s">
        <v>41</v>
      </c>
      <c r="G33" s="26">
        <v>28</v>
      </c>
      <c r="H33" s="14" t="s">
        <v>9</v>
      </c>
      <c r="I33" s="2">
        <v>24</v>
      </c>
    </row>
    <row r="34" spans="1:9" x14ac:dyDescent="0.3">
      <c r="A34">
        <v>33</v>
      </c>
      <c r="B34" t="s">
        <v>62</v>
      </c>
      <c r="C34" t="s">
        <v>157</v>
      </c>
      <c r="D34" t="s">
        <v>4</v>
      </c>
    </row>
    <row r="35" spans="1:9" x14ac:dyDescent="0.3">
      <c r="A35">
        <v>34</v>
      </c>
      <c r="B35" s="6" t="s">
        <v>133</v>
      </c>
      <c r="C35" t="s">
        <v>157</v>
      </c>
      <c r="D35" t="s">
        <v>4</v>
      </c>
      <c r="F35" s="46" t="s">
        <v>154</v>
      </c>
      <c r="G35" s="47"/>
    </row>
    <row r="36" spans="1:9" x14ac:dyDescent="0.3">
      <c r="A36">
        <v>35</v>
      </c>
      <c r="B36" s="6" t="s">
        <v>134</v>
      </c>
      <c r="C36" t="s">
        <v>157</v>
      </c>
      <c r="D36" t="s">
        <v>4</v>
      </c>
      <c r="F36" s="3" t="s">
        <v>42</v>
      </c>
      <c r="G36" s="26" t="s">
        <v>40</v>
      </c>
      <c r="H36" s="2" t="s">
        <v>9</v>
      </c>
      <c r="I36" s="26" t="s">
        <v>26</v>
      </c>
    </row>
    <row r="37" spans="1:9" x14ac:dyDescent="0.3">
      <c r="A37">
        <v>36</v>
      </c>
      <c r="B37" s="6" t="s">
        <v>135</v>
      </c>
      <c r="C37" t="s">
        <v>157</v>
      </c>
      <c r="D37" t="s">
        <v>4</v>
      </c>
      <c r="F37" s="3" t="s">
        <v>43</v>
      </c>
      <c r="G37" s="26" t="s">
        <v>31</v>
      </c>
      <c r="H37" s="2" t="s">
        <v>9</v>
      </c>
      <c r="I37" s="26" t="s">
        <v>41</v>
      </c>
    </row>
    <row r="38" spans="1:9" x14ac:dyDescent="0.3">
      <c r="A38">
        <v>37</v>
      </c>
      <c r="B38" s="6" t="s">
        <v>73</v>
      </c>
      <c r="C38" t="s">
        <v>157</v>
      </c>
      <c r="D38" t="s">
        <v>4</v>
      </c>
      <c r="F38" s="3" t="s">
        <v>44</v>
      </c>
      <c r="G38" s="26" t="s">
        <v>29</v>
      </c>
      <c r="H38" s="2" t="s">
        <v>9</v>
      </c>
      <c r="I38" s="26" t="s">
        <v>28</v>
      </c>
    </row>
    <row r="39" spans="1:9" x14ac:dyDescent="0.3">
      <c r="A39">
        <v>38</v>
      </c>
      <c r="B39" s="7" t="s">
        <v>83</v>
      </c>
      <c r="C39" t="s">
        <v>157</v>
      </c>
      <c r="D39" t="s">
        <v>4</v>
      </c>
      <c r="F39" s="3" t="s">
        <v>45</v>
      </c>
      <c r="G39" s="26" t="s">
        <v>35</v>
      </c>
      <c r="H39" s="2" t="s">
        <v>9</v>
      </c>
      <c r="I39" s="26" t="s">
        <v>33</v>
      </c>
    </row>
    <row r="40" spans="1:9" x14ac:dyDescent="0.3">
      <c r="B40" s="6"/>
      <c r="F40" s="3" t="s">
        <v>46</v>
      </c>
      <c r="G40" s="26" t="s">
        <v>27</v>
      </c>
      <c r="H40" s="2" t="s">
        <v>9</v>
      </c>
      <c r="I40" s="26" t="s">
        <v>32</v>
      </c>
    </row>
    <row r="41" spans="1:9" x14ac:dyDescent="0.3">
      <c r="F41" s="3" t="s">
        <v>47</v>
      </c>
      <c r="G41" s="26" t="s">
        <v>34</v>
      </c>
      <c r="H41" s="2" t="s">
        <v>9</v>
      </c>
      <c r="I41" s="26" t="s">
        <v>39</v>
      </c>
    </row>
    <row r="42" spans="1:9" x14ac:dyDescent="0.3">
      <c r="F42" s="3" t="s">
        <v>48</v>
      </c>
      <c r="G42" s="26" t="s">
        <v>30</v>
      </c>
      <c r="H42" s="2" t="s">
        <v>9</v>
      </c>
      <c r="I42" s="26" t="s">
        <v>37</v>
      </c>
    </row>
    <row r="43" spans="1:9" x14ac:dyDescent="0.3">
      <c r="B43" s="6"/>
      <c r="F43" s="3" t="s">
        <v>49</v>
      </c>
      <c r="G43" s="26" t="s">
        <v>38</v>
      </c>
      <c r="H43" s="2" t="s">
        <v>9</v>
      </c>
      <c r="I43" s="26" t="s">
        <v>36</v>
      </c>
    </row>
    <row r="46" spans="1:9" x14ac:dyDescent="0.3">
      <c r="B46" s="6"/>
    </row>
    <row r="47" spans="1:9" x14ac:dyDescent="0.3">
      <c r="B47" s="6"/>
    </row>
    <row r="49" spans="2:2" x14ac:dyDescent="0.3">
      <c r="B49" s="6"/>
    </row>
    <row r="50" spans="2:2" x14ac:dyDescent="0.3">
      <c r="B50" s="6"/>
    </row>
  </sheetData>
  <sheetProtection selectLockedCells="1"/>
  <sortState ref="B2:C47">
    <sortCondition ref="B2:B47"/>
  </sortState>
  <mergeCells count="2">
    <mergeCell ref="L15:M15"/>
    <mergeCell ref="L9:M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CC00"/>
  </sheetPr>
  <dimension ref="A1:T48"/>
  <sheetViews>
    <sheetView topLeftCell="I1" zoomScale="90" zoomScaleNormal="90" workbookViewId="0">
      <selection activeCell="Q17" sqref="Q17"/>
    </sheetView>
  </sheetViews>
  <sheetFormatPr defaultRowHeight="14.4" x14ac:dyDescent="0.3"/>
  <cols>
    <col min="1" max="1" width="5.88671875" bestFit="1" customWidth="1"/>
    <col min="2" max="2" width="29" bestFit="1" customWidth="1"/>
    <col min="3" max="3" width="22.44140625" bestFit="1" customWidth="1"/>
    <col min="4" max="4" width="10.44140625" bestFit="1" customWidth="1"/>
    <col min="5" max="5" width="13" style="30" customWidth="1"/>
    <col min="6" max="6" width="9.109375" style="3"/>
    <col min="7" max="7" width="31.109375" style="2" bestFit="1" customWidth="1"/>
    <col min="8" max="8" width="5.6640625" style="20" customWidth="1"/>
    <col min="9" max="9" width="9.109375" style="2"/>
    <col min="10" max="10" width="5.6640625" style="20" customWidth="1"/>
    <col min="11" max="11" width="28.88671875" style="2" bestFit="1" customWidth="1"/>
    <col min="12" max="12" width="31.5546875" style="4" bestFit="1" customWidth="1"/>
    <col min="13" max="13" width="11.5546875" style="2" bestFit="1" customWidth="1"/>
    <col min="14" max="14" width="9.109375" style="2"/>
    <col min="15" max="15" width="31.109375" style="2" bestFit="1" customWidth="1"/>
    <col min="16" max="16" width="5.6640625" style="20" customWidth="1"/>
    <col min="17" max="17" width="9.109375" style="2"/>
    <col min="18" max="18" width="5.6640625" style="20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4" t="s">
        <v>150</v>
      </c>
      <c r="G1" s="55"/>
      <c r="H1" s="19" t="s">
        <v>11</v>
      </c>
      <c r="J1" s="19" t="s">
        <v>10</v>
      </c>
      <c r="L1" s="4" t="s">
        <v>57</v>
      </c>
      <c r="N1" s="54" t="s">
        <v>159</v>
      </c>
      <c r="O1" s="55"/>
      <c r="P1" s="19" t="s">
        <v>11</v>
      </c>
      <c r="R1" s="19" t="s">
        <v>10</v>
      </c>
      <c r="T1" s="4" t="s">
        <v>57</v>
      </c>
    </row>
    <row r="2" spans="1:20" x14ac:dyDescent="0.3">
      <c r="A2">
        <v>1</v>
      </c>
      <c r="B2" s="7" t="s">
        <v>93</v>
      </c>
      <c r="C2" t="s">
        <v>156</v>
      </c>
      <c r="D2" t="s">
        <v>8</v>
      </c>
      <c r="F2" s="3" t="s">
        <v>12</v>
      </c>
      <c r="G2" s="2" t="str">
        <f>IF(ISERROR(VLOOKUP('U16 by Code'!G2,'U16 by Team'!$A$2:$B$31,2,0))=TRUE,'U16 by Code'!G2,VLOOKUP('U16 by Code'!G2,'U16 by Team'!$A$2:$B$31,2,0))</f>
        <v>Ellesmere Rangers</v>
      </c>
      <c r="H2" s="20">
        <v>0</v>
      </c>
      <c r="I2" s="2" t="s">
        <v>9</v>
      </c>
      <c r="J2" s="20">
        <v>4</v>
      </c>
      <c r="K2" s="35" t="str">
        <f>IF(ISERROR(VLOOKUP('U16 by Code'!I2,'U16 by Team'!$A$2:$B$31,2,0))=TRUE,'U16 by Code'!I2,VLOOKUP('U16 by Code'!I2,'U16 by Team'!$A$2:$B$31,2,0))</f>
        <v>Up &amp; Comers Hawks</v>
      </c>
      <c r="L2" s="4" t="str">
        <f>IF(OR(H2="",J2=""),F2,IF(H2=J2,F2,IF(H2&gt;J2,G2,K2)))</f>
        <v>Up &amp; Comers Hawks</v>
      </c>
      <c r="N2" s="3" t="s">
        <v>50</v>
      </c>
      <c r="O2" s="2" t="str">
        <f>VLOOKUP('U16 by Code'!M2,'U16 by Team'!$F$18:$L$25,7,0)</f>
        <v>Market Drayton Tigers Colts</v>
      </c>
      <c r="P2" s="20">
        <v>3</v>
      </c>
      <c r="Q2" s="2" t="s">
        <v>9</v>
      </c>
      <c r="R2" s="20">
        <v>5</v>
      </c>
      <c r="S2" s="2" t="str">
        <f>VLOOKUP('U16 by Code'!O2,'U16 by Team'!$F$18:$L$25,7,0)</f>
        <v>Up &amp; Comers Hawks</v>
      </c>
      <c r="T2" s="4" t="str">
        <f>IF(OR(P2="",R2=""),N2,IF(P2=R2,N2,IF(P2&gt;R2,O2,S2)))</f>
        <v>Up &amp; Comers Hawks</v>
      </c>
    </row>
    <row r="3" spans="1:20" x14ac:dyDescent="0.3">
      <c r="A3">
        <v>2</v>
      </c>
      <c r="B3" s="7" t="s">
        <v>124</v>
      </c>
      <c r="C3" t="s">
        <v>156</v>
      </c>
      <c r="D3" t="s">
        <v>8</v>
      </c>
      <c r="F3" s="3" t="s">
        <v>13</v>
      </c>
      <c r="G3" s="43" t="str">
        <f>IF(ISERROR(VLOOKUP('U16 by Code'!G3,'U16 by Team'!$A$2:$B$31,2,0))=TRUE,'U16 by Code'!G3,VLOOKUP('U16 by Code'!G3,'U16 by Team'!$A$2:$B$31,2,0))</f>
        <v>Shrewsbury Juniors Colts</v>
      </c>
      <c r="H3" s="20">
        <v>1</v>
      </c>
      <c r="I3" s="2" t="s">
        <v>9</v>
      </c>
      <c r="J3" s="20">
        <v>6</v>
      </c>
      <c r="K3" s="35" t="str">
        <f>IF(ISERROR(VLOOKUP('U16 by Code'!I3,'U16 by Team'!$A$2:$B$31,2,0))=TRUE,'U16 by Code'!I3,VLOOKUP('U16 by Code'!I3,'U16 by Team'!$A$2:$B$31,2,0))</f>
        <v>Whitchurch Alport Juniors</v>
      </c>
      <c r="L3" s="4" t="str">
        <f t="shared" ref="L3:L8" si="0">IF(OR(H3="",J3=""),F3,IF(H3=J3,F3,IF(H3&gt;J3,G3,K3)))</f>
        <v>Whitchurch Alport Juniors</v>
      </c>
      <c r="M3" s="40"/>
      <c r="N3" s="3" t="s">
        <v>51</v>
      </c>
      <c r="O3" s="43" t="str">
        <f>VLOOKUP('U16 by Code'!M3,'U16 by Team'!$F$18:$L$25,7,0)</f>
        <v>Market Drayton Tigers</v>
      </c>
      <c r="P3" s="20">
        <v>2</v>
      </c>
      <c r="Q3" s="2" t="s">
        <v>9</v>
      </c>
      <c r="R3" s="20">
        <v>3</v>
      </c>
      <c r="S3" s="43" t="str">
        <f>VLOOKUP('U16 by Code'!O3,'U16 by Team'!$F$18:$L$25,7,0)</f>
        <v>Admaston Juniors</v>
      </c>
      <c r="T3" s="4" t="str">
        <f>IF(OR(P3="",R3=""),N3,IF(P3=R3,N3,IF(P3&gt;R3,O3,S3)))</f>
        <v>Admaston Juniors</v>
      </c>
    </row>
    <row r="4" spans="1:20" x14ac:dyDescent="0.3">
      <c r="A4">
        <v>3</v>
      </c>
      <c r="B4" t="s">
        <v>125</v>
      </c>
      <c r="C4" t="s">
        <v>156</v>
      </c>
      <c r="D4" t="s">
        <v>8</v>
      </c>
      <c r="F4" s="17" t="s">
        <v>14</v>
      </c>
      <c r="G4" s="43" t="str">
        <f>IF(ISERROR(VLOOKUP('U16 by Code'!G4,'U16 by Team'!$A$2:$B$31,2,0))=TRUE,'U16 by Code'!G4,VLOOKUP('U16 by Code'!G4,'U16 by Team'!$A$2:$B$31,2,0))</f>
        <v>Lawley Lightmoor Comets</v>
      </c>
      <c r="H4" s="20">
        <v>2</v>
      </c>
      <c r="I4" s="14" t="s">
        <v>9</v>
      </c>
      <c r="J4" s="20">
        <v>7</v>
      </c>
      <c r="K4" s="35" t="str">
        <f>IF(ISERROR(VLOOKUP('U16 by Code'!I4,'U16 by Team'!$A$2:$B$31,2,0))=TRUE,'U16 by Code'!I4,VLOOKUP('U16 by Code'!I4,'U16 by Team'!$A$2:$B$31,2,0))</f>
        <v>Market Drayton Tigers</v>
      </c>
      <c r="L4" s="4" t="str">
        <f t="shared" si="0"/>
        <v>Market Drayton Tigers</v>
      </c>
      <c r="N4" s="3" t="s">
        <v>52</v>
      </c>
      <c r="O4" s="43" t="str">
        <f>VLOOKUP('U16 by Code'!M4,'U16 by Team'!$F$18:$L$25,7,0)</f>
        <v>Bayston Hill Juniors</v>
      </c>
      <c r="P4" s="20">
        <v>1</v>
      </c>
      <c r="Q4" s="2" t="s">
        <v>9</v>
      </c>
      <c r="R4" s="20">
        <v>3</v>
      </c>
      <c r="S4" s="43" t="str">
        <f>VLOOKUP('U16 by Code'!O4,'U16 by Team'!$F$18:$L$25,7,0)</f>
        <v>SAHA Bucaneers</v>
      </c>
      <c r="T4" s="4" t="str">
        <f>IF(OR(P4="",R4=""),N4,IF(P4=R4,N4,IF(P4&gt;R4,O4,S4)))</f>
        <v>SAHA Bucaneers</v>
      </c>
    </row>
    <row r="5" spans="1:20" x14ac:dyDescent="0.3">
      <c r="A5">
        <v>4</v>
      </c>
      <c r="B5" t="s">
        <v>103</v>
      </c>
      <c r="C5" t="s">
        <v>156</v>
      </c>
      <c r="D5" t="s">
        <v>8</v>
      </c>
      <c r="F5" s="17" t="s">
        <v>15</v>
      </c>
      <c r="G5" s="43" t="str">
        <f>IF(ISERROR(VLOOKUP('U16 by Code'!G5,'U16 by Team'!$A$2:$B$31,2,0))=TRUE,'U16 by Code'!G5,VLOOKUP('U16 by Code'!G5,'U16 by Team'!$A$2:$B$31,2,0))</f>
        <v>Shifnal Harriers</v>
      </c>
      <c r="H5" s="20">
        <v>2</v>
      </c>
      <c r="I5" s="14" t="s">
        <v>9</v>
      </c>
      <c r="J5" s="20">
        <v>3</v>
      </c>
      <c r="K5" s="35" t="str">
        <f>IF(ISERROR(VLOOKUP('U16 by Code'!I5,'U16 by Team'!$A$2:$B$31,2,0))=TRUE,'U16 by Code'!I5,VLOOKUP('U16 by Code'!I5,'U16 by Team'!$A$2:$B$31,2,0))</f>
        <v>Wrekin Lions</v>
      </c>
      <c r="L5" s="4" t="str">
        <f t="shared" si="0"/>
        <v>Wrekin Lions</v>
      </c>
      <c r="M5" s="51">
        <v>42708</v>
      </c>
      <c r="N5" s="3" t="s">
        <v>53</v>
      </c>
      <c r="O5" s="43" t="str">
        <f>VLOOKUP('U16 by Code'!M5,'U16 by Team'!$F$18:$L$25,7,0)</f>
        <v>Nova United</v>
      </c>
      <c r="P5" s="20">
        <v>1</v>
      </c>
      <c r="Q5" s="2" t="s">
        <v>9</v>
      </c>
      <c r="R5" s="20">
        <v>2</v>
      </c>
      <c r="S5" s="43" t="str">
        <f>VLOOKUP('U16 by Code'!O5,'U16 by Team'!$F$18:$L$25,7,0)</f>
        <v>Wrekin Tigers</v>
      </c>
      <c r="T5" s="4" t="str">
        <f>IF(OR(P5="",R5=""),N5,IF(P5=R5,N5,IF(P5&gt;R5,O5,S5)))</f>
        <v>Wrekin Tigers</v>
      </c>
    </row>
    <row r="6" spans="1:20" x14ac:dyDescent="0.3">
      <c r="A6">
        <v>5</v>
      </c>
      <c r="B6" s="8" t="s">
        <v>89</v>
      </c>
      <c r="C6" t="s">
        <v>155</v>
      </c>
      <c r="D6" t="s">
        <v>8</v>
      </c>
      <c r="F6" s="17" t="s">
        <v>16</v>
      </c>
      <c r="G6" s="43" t="str">
        <f>IF(ISERROR(VLOOKUP('U16 by Code'!G6,'U16 by Team'!$A$2:$B$31,2,0))=TRUE,'U16 by Code'!G6,VLOOKUP('U16 by Code'!G6,'U16 by Team'!$A$2:$B$31,2,0))</f>
        <v>SAHA Bucaneers</v>
      </c>
      <c r="H6" s="20">
        <v>2</v>
      </c>
      <c r="I6" s="14" t="s">
        <v>9</v>
      </c>
      <c r="J6" s="20">
        <v>1</v>
      </c>
      <c r="K6" s="35" t="str">
        <f>IF(ISERROR(VLOOKUP('U16 by Code'!I6,'U16 by Team'!$A$2:$B$31,2,0))=TRUE,'U16 by Code'!I6,VLOOKUP('U16 by Code'!I6,'U16 by Team'!$A$2:$B$31,2,0))</f>
        <v>Oswestry</v>
      </c>
      <c r="L6" s="4" t="str">
        <f t="shared" si="0"/>
        <v>SAHA Bucaneers</v>
      </c>
    </row>
    <row r="7" spans="1:20" x14ac:dyDescent="0.3">
      <c r="A7">
        <v>6</v>
      </c>
      <c r="B7" s="7" t="s">
        <v>104</v>
      </c>
      <c r="C7" t="s">
        <v>156</v>
      </c>
      <c r="D7" t="s">
        <v>8</v>
      </c>
      <c r="F7" s="17" t="s">
        <v>17</v>
      </c>
      <c r="G7" s="43" t="str">
        <f>IF(ISERROR(VLOOKUP('U16 by Code'!G7,'U16 by Team'!$A$2:$B$31,2,0))=TRUE,'U16 by Code'!G7,VLOOKUP('U16 by Code'!G7,'U16 by Team'!$A$2:$B$31,2,0))</f>
        <v>Bridgnorth Town Juniors</v>
      </c>
      <c r="H7" s="36">
        <v>2</v>
      </c>
      <c r="I7" s="14" t="s">
        <v>9</v>
      </c>
      <c r="J7" s="36">
        <v>3</v>
      </c>
      <c r="K7" s="35" t="str">
        <f>IF(ISERROR(VLOOKUP('U16 by Code'!I7,'U16 by Team'!$A$2:$B$31,2,0))=TRUE,'U16 by Code'!I7,VLOOKUP('U16 by Code'!I7,'U16 by Team'!$A$2:$B$31,2,0))</f>
        <v>Bayston Hill Juniors</v>
      </c>
      <c r="L7" s="4" t="str">
        <f t="shared" si="0"/>
        <v>Bayston Hill Juniors</v>
      </c>
      <c r="N7" s="3"/>
      <c r="T7" s="4"/>
    </row>
    <row r="8" spans="1:20" x14ac:dyDescent="0.3">
      <c r="A8">
        <v>7</v>
      </c>
      <c r="B8" s="6" t="s">
        <v>99</v>
      </c>
      <c r="C8" t="s">
        <v>156</v>
      </c>
      <c r="D8" t="s">
        <v>8</v>
      </c>
      <c r="F8" s="17" t="s">
        <v>18</v>
      </c>
      <c r="G8" s="43" t="str">
        <f>IF(ISERROR(VLOOKUP('U16 by Code'!G8,'U16 by Team'!$A$2:$B$31,2,0))=TRUE,'U16 by Code'!G8,VLOOKUP('U16 by Code'!G8,'U16 by Team'!$A$2:$B$31,2,0))</f>
        <v>Church Stretton Magpies</v>
      </c>
      <c r="H8" s="20">
        <v>4</v>
      </c>
      <c r="I8" s="2" t="s">
        <v>9</v>
      </c>
      <c r="J8" s="20">
        <v>5</v>
      </c>
      <c r="K8" s="35" t="str">
        <f>IF(ISERROR(VLOOKUP('U16 by Code'!I8,'U16 by Team'!$A$2:$B$31,2,0))=TRUE,'U16 by Code'!I8,VLOOKUP('U16 by Code'!I8,'U16 by Team'!$A$2:$B$31,2,0))</f>
        <v>Up &amp; Comers Eagles</v>
      </c>
      <c r="L8" s="4" t="str">
        <f t="shared" si="0"/>
        <v>Up &amp; Comers Eagles</v>
      </c>
      <c r="N8" s="3"/>
      <c r="T8" s="4"/>
    </row>
    <row r="9" spans="1:20" x14ac:dyDescent="0.3">
      <c r="A9">
        <v>8</v>
      </c>
      <c r="B9" s="6" t="s">
        <v>100</v>
      </c>
      <c r="C9" t="s">
        <v>156</v>
      </c>
      <c r="D9" t="s">
        <v>8</v>
      </c>
      <c r="F9" s="17" t="s">
        <v>19</v>
      </c>
      <c r="G9" s="43" t="str">
        <f>IF(ISERROR(VLOOKUP('U16 by Code'!G9,'U16 by Team'!$A$2:$B$31,2,0))=TRUE,'U16 by Code'!G9,VLOOKUP('U16 by Code'!G9,'U16 by Team'!$A$2:$B$31,2,0))</f>
        <v>Admaston Juniors</v>
      </c>
      <c r="H9" s="20">
        <v>3</v>
      </c>
      <c r="I9" s="43" t="s">
        <v>9</v>
      </c>
      <c r="J9" s="20">
        <v>0</v>
      </c>
      <c r="K9" s="35" t="str">
        <f>IF(ISERROR(VLOOKUP('U16 by Code'!I9,'U16 by Team'!$A$2:$B$31,2,0))=TRUE,'U16 by Code'!I9,VLOOKUP('U16 by Code'!I9,'U16 by Team'!$A$2:$B$31,2,0))</f>
        <v>Shrewsbury Juniors</v>
      </c>
      <c r="L9" s="4" t="str">
        <f t="shared" ref="L9:L15" si="1">IF(OR(H9="",J9=""),F9,IF(H9=J9,F9,IF(H9&gt;J9,G9,K9)))</f>
        <v>Admaston Juniors</v>
      </c>
      <c r="N9" s="54" t="s">
        <v>161</v>
      </c>
      <c r="O9" s="55"/>
      <c r="P9" s="19" t="s">
        <v>11</v>
      </c>
      <c r="R9" s="19" t="s">
        <v>10</v>
      </c>
    </row>
    <row r="10" spans="1:20" x14ac:dyDescent="0.3">
      <c r="A10">
        <v>9</v>
      </c>
      <c r="B10" s="6" t="s">
        <v>113</v>
      </c>
      <c r="C10" t="s">
        <v>156</v>
      </c>
      <c r="D10" t="s">
        <v>8</v>
      </c>
      <c r="F10" s="17" t="s">
        <v>20</v>
      </c>
      <c r="G10" s="43" t="str">
        <f>IF(ISERROR(VLOOKUP('U16 by Code'!G10,'U16 by Team'!$A$2:$B$31,2,0))=TRUE,'U16 by Code'!G10,VLOOKUP('U16 by Code'!G10,'U16 by Team'!$A$2:$B$31,2,0))</f>
        <v>Wrockwardine Wood</v>
      </c>
      <c r="H10" s="20">
        <v>9</v>
      </c>
      <c r="I10" s="43" t="s">
        <v>9</v>
      </c>
      <c r="J10" s="20">
        <v>4</v>
      </c>
      <c r="K10" s="35" t="str">
        <f>IF(ISERROR(VLOOKUP('U16 by Code'!I10,'U16 by Team'!$A$2:$B$31,2,0))=TRUE,'U16 by Code'!I10,VLOOKUP('U16 by Code'!I10,'U16 by Team'!$A$2:$B$31,2,0))</f>
        <v>Madeley Sports</v>
      </c>
      <c r="L10" s="4" t="str">
        <f t="shared" si="1"/>
        <v>Wrockwardine Wood</v>
      </c>
      <c r="N10" s="3" t="s">
        <v>54</v>
      </c>
      <c r="O10" s="2" t="str">
        <f>VLOOKUP('U16 by Code'!M10,'U16 by Team'!$N$2:$T$5,7,0)</f>
        <v>Wrekin Tigers</v>
      </c>
      <c r="P10" s="20">
        <v>2</v>
      </c>
      <c r="Q10" s="2" t="s">
        <v>9</v>
      </c>
      <c r="R10" s="20">
        <v>1</v>
      </c>
      <c r="S10" s="2" t="str">
        <f>VLOOKUP('U16 by Code'!O10,'U16 by Team'!$N$2:$T$5,7,0)</f>
        <v>Admaston Juniors</v>
      </c>
      <c r="T10" s="4" t="str">
        <f>IF(OR(P10="",R10=""),N10,IF(P10=R10,N10,IF(P10&gt;R10,O10,S10)))</f>
        <v>Wrekin Tigers</v>
      </c>
    </row>
    <row r="11" spans="1:20" x14ac:dyDescent="0.3">
      <c r="A11">
        <v>10</v>
      </c>
      <c r="B11" s="6" t="s">
        <v>122</v>
      </c>
      <c r="C11" t="s">
        <v>156</v>
      </c>
      <c r="D11" t="s">
        <v>8</v>
      </c>
      <c r="F11" s="17" t="s">
        <v>21</v>
      </c>
      <c r="G11" s="43" t="str">
        <f>IF(ISERROR(VLOOKUP('U16 by Code'!G11,'U16 by Team'!$A$2:$B$31,2,0))=TRUE,'U16 by Code'!G11,VLOOKUP('U16 by Code'!G11,'U16 by Team'!$A$2:$B$31,2,0))</f>
        <v>Shawbury United Juniors</v>
      </c>
      <c r="H11" s="20">
        <v>1</v>
      </c>
      <c r="I11" s="43" t="s">
        <v>9</v>
      </c>
      <c r="J11" s="20">
        <v>3</v>
      </c>
      <c r="K11" s="35" t="str">
        <f>IF(ISERROR(VLOOKUP('U16 by Code'!I11,'U16 by Team'!$A$2:$B$31,2,0))=TRUE,'U16 by Code'!I11,VLOOKUP('U16 by Code'!I11,'U16 by Team'!$A$2:$B$31,2,0))</f>
        <v>Nova United</v>
      </c>
      <c r="L11" s="4" t="str">
        <f t="shared" si="1"/>
        <v>Nova United</v>
      </c>
      <c r="N11" s="3" t="s">
        <v>55</v>
      </c>
      <c r="O11" s="2" t="str">
        <f>VLOOKUP('U16 by Code'!M11,'U16 by Team'!$N$2:$T$5,7,0)</f>
        <v>SAHA Bucaneers</v>
      </c>
      <c r="P11" s="20">
        <v>0</v>
      </c>
      <c r="Q11" s="2" t="s">
        <v>9</v>
      </c>
      <c r="R11" s="20">
        <v>3</v>
      </c>
      <c r="S11" s="2" t="str">
        <f>VLOOKUP('U16 by Code'!O11,'U16 by Team'!$N$2:$T$5,7,0)</f>
        <v>Up &amp; Comers Hawks</v>
      </c>
      <c r="T11" s="4" t="str">
        <f>IF(OR(P11="",R11=""),N11,IF(P11=R11,N11,IF(P11&gt;R11,O11,S11)))</f>
        <v>Up &amp; Comers Hawks</v>
      </c>
    </row>
    <row r="12" spans="1:20" x14ac:dyDescent="0.3">
      <c r="A12">
        <v>11</v>
      </c>
      <c r="B12" s="6" t="s">
        <v>106</v>
      </c>
      <c r="C12" t="s">
        <v>156</v>
      </c>
      <c r="D12" t="s">
        <v>8</v>
      </c>
      <c r="F12" s="17" t="s">
        <v>22</v>
      </c>
      <c r="G12" s="43" t="str">
        <f>IF(ISERROR(VLOOKUP('U16 by Code'!G12,'U16 by Team'!$A$2:$B$31,2,0))=TRUE,'U16 by Code'!G12,VLOOKUP('U16 by Code'!G12,'U16 by Team'!$A$2:$B$31,2,0))</f>
        <v>SAHA Colts</v>
      </c>
      <c r="H12" s="20">
        <v>0</v>
      </c>
      <c r="I12" s="43" t="s">
        <v>9</v>
      </c>
      <c r="J12" s="20">
        <v>5</v>
      </c>
      <c r="K12" s="35" t="str">
        <f>IF(ISERROR(VLOOKUP('U16 by Code'!I12,'U16 by Team'!$A$2:$B$31,2,0))=TRUE,'U16 by Code'!I12,VLOOKUP('U16 by Code'!I12,'U16 by Team'!$A$2:$B$31,2,0))</f>
        <v>Market Drayton Tigers Colts</v>
      </c>
      <c r="L12" s="4" t="str">
        <f t="shared" si="1"/>
        <v>Market Drayton Tigers Colts</v>
      </c>
    </row>
    <row r="13" spans="1:20" x14ac:dyDescent="0.3">
      <c r="A13">
        <v>12</v>
      </c>
      <c r="B13" s="6" t="s">
        <v>98</v>
      </c>
      <c r="C13" t="s">
        <v>156</v>
      </c>
      <c r="D13" t="s">
        <v>8</v>
      </c>
      <c r="F13" s="17" t="s">
        <v>23</v>
      </c>
      <c r="G13" s="43" t="str">
        <f>IF(ISERROR(VLOOKUP('U16 by Code'!G13,'U16 by Team'!$A$2:$B$31,2,0))=TRUE,'U16 by Code'!G13,VLOOKUP('U16 by Code'!G13,'U16 by Team'!$A$2:$B$31,2,0))</f>
        <v>Llanymynech Juniors</v>
      </c>
      <c r="H13" s="20">
        <v>1</v>
      </c>
      <c r="I13" s="43" t="s">
        <v>9</v>
      </c>
      <c r="J13" s="20">
        <v>2</v>
      </c>
      <c r="K13" s="35" t="str">
        <f>IF(ISERROR(VLOOKUP('U16 by Code'!I13,'U16 by Team'!$A$2:$B$31,2,0))=TRUE,'U16 by Code'!I13,VLOOKUP('U16 by Code'!I13,'U16 by Team'!$A$2:$B$31,2,0))</f>
        <v>Wellington Amateurs</v>
      </c>
      <c r="L13" s="4" t="str">
        <f t="shared" si="1"/>
        <v>Wellington Amateurs</v>
      </c>
      <c r="N13" s="3"/>
      <c r="T13" s="4"/>
    </row>
    <row r="14" spans="1:20" x14ac:dyDescent="0.3">
      <c r="A14">
        <v>13</v>
      </c>
      <c r="B14" s="6" t="s">
        <v>105</v>
      </c>
      <c r="C14" t="s">
        <v>156</v>
      </c>
      <c r="D14" t="s">
        <v>8</v>
      </c>
      <c r="F14" s="17" t="s">
        <v>24</v>
      </c>
      <c r="G14" s="43" t="str">
        <f>IF(ISERROR(VLOOKUP('U16 by Code'!G14,'U16 by Team'!$A$2:$B$31,2,0))=TRUE,'U16 by Code'!G14,VLOOKUP('U16 by Code'!G14,'U16 by Team'!$A$2:$B$31,2,0))</f>
        <v>Meole Brace Juniors</v>
      </c>
      <c r="H14" s="20">
        <v>1</v>
      </c>
      <c r="I14" s="43" t="s">
        <v>9</v>
      </c>
      <c r="J14" s="20">
        <v>4</v>
      </c>
      <c r="K14" s="35" t="str">
        <f>IF(ISERROR(VLOOKUP('U16 by Code'!I14,'U16 by Team'!$A$2:$B$31,2,0))=TRUE,'U16 by Code'!I14,VLOOKUP('U16 by Code'!I14,'U16 by Team'!$A$2:$B$31,2,0))</f>
        <v>Wrekin Tigers</v>
      </c>
      <c r="L14" s="4" t="str">
        <f t="shared" si="1"/>
        <v>Wrekin Tigers</v>
      </c>
    </row>
    <row r="15" spans="1:20" x14ac:dyDescent="0.3">
      <c r="A15">
        <v>14</v>
      </c>
      <c r="B15" s="6" t="s">
        <v>101</v>
      </c>
      <c r="C15" t="s">
        <v>156</v>
      </c>
      <c r="D15" t="s">
        <v>8</v>
      </c>
      <c r="F15" s="17" t="s">
        <v>25</v>
      </c>
      <c r="G15" s="43" t="str">
        <f>IF(ISERROR(VLOOKUP('U16 by Code'!G15,'U16 by Team'!$A$2:$B$31,2,0))=TRUE,'U16 by Code'!G15,VLOOKUP('U16 by Code'!G15,'U16 by Team'!$A$2:$B$31,2,0))</f>
        <v>Ercall Rangers</v>
      </c>
      <c r="H15" s="20">
        <v>12</v>
      </c>
      <c r="I15" s="43" t="s">
        <v>9</v>
      </c>
      <c r="J15" s="20">
        <v>0</v>
      </c>
      <c r="K15" s="35" t="str">
        <f>IF(ISERROR(VLOOKUP('U16 by Code'!I15,'U16 by Team'!$A$2:$B$31,2,0))=TRUE,'U16 by Code'!I15,VLOOKUP('U16 by Code'!I15,'U16 by Team'!$A$2:$B$31,2,0))</f>
        <v>Nova United Saints</v>
      </c>
      <c r="L15" s="4" t="str">
        <f t="shared" si="1"/>
        <v>Ercall Rangers</v>
      </c>
      <c r="N15" s="54" t="s">
        <v>58</v>
      </c>
      <c r="O15" s="55"/>
      <c r="P15" s="19" t="s">
        <v>11</v>
      </c>
      <c r="R15" s="19" t="s">
        <v>10</v>
      </c>
    </row>
    <row r="16" spans="1:20" x14ac:dyDescent="0.3">
      <c r="A16">
        <v>15</v>
      </c>
      <c r="B16" s="6" t="s">
        <v>114</v>
      </c>
      <c r="C16" t="s">
        <v>156</v>
      </c>
      <c r="D16" t="s">
        <v>8</v>
      </c>
      <c r="E16" s="29"/>
      <c r="F16" s="13"/>
      <c r="N16" s="3" t="s">
        <v>56</v>
      </c>
      <c r="O16" s="2" t="s">
        <v>71</v>
      </c>
      <c r="P16" s="20">
        <v>2</v>
      </c>
      <c r="Q16" s="2" t="s">
        <v>9</v>
      </c>
      <c r="R16" s="20">
        <v>1</v>
      </c>
      <c r="S16" s="2" t="s">
        <v>104</v>
      </c>
      <c r="T16" s="4" t="str">
        <f>IF(OR(P16="",R16=""),N16,IF(P16=R16,N16,IF(P16&gt;R16,O16,S16)))</f>
        <v>Wrekin Tigers</v>
      </c>
    </row>
    <row r="17" spans="1:12" x14ac:dyDescent="0.3">
      <c r="A17">
        <v>16</v>
      </c>
      <c r="B17" s="6" t="s">
        <v>111</v>
      </c>
      <c r="C17" t="s">
        <v>156</v>
      </c>
      <c r="D17" t="s">
        <v>8</v>
      </c>
      <c r="F17" s="54" t="s">
        <v>151</v>
      </c>
      <c r="G17" s="55"/>
      <c r="I17" s="43"/>
      <c r="K17" s="43"/>
    </row>
    <row r="18" spans="1:12" x14ac:dyDescent="0.3">
      <c r="A18">
        <v>17</v>
      </c>
      <c r="B18" s="6" t="s">
        <v>112</v>
      </c>
      <c r="C18" t="s">
        <v>156</v>
      </c>
      <c r="D18" t="s">
        <v>8</v>
      </c>
      <c r="E18" s="29"/>
      <c r="F18" s="42" t="s">
        <v>26</v>
      </c>
      <c r="G18" s="43" t="str">
        <f>IF(ISERROR(VLOOKUP('U16 by Code'!G18,'U16 by Team'!$A$2:$B$31,2,0))=TRUE,VLOOKUP('U16 by Code'!G18,'U16 by Team'!$F$2:$L$15,7,0),VLOOKUP('U16 by Code'!G18,'U16 by Team'!$A$2:$B$31,2,0))</f>
        <v>SAHA Bucaneers</v>
      </c>
      <c r="H18" s="20">
        <v>5</v>
      </c>
      <c r="I18" s="43" t="s">
        <v>9</v>
      </c>
      <c r="J18" s="20">
        <v>3</v>
      </c>
      <c r="K18" s="43" t="str">
        <f>IF(ISERROR(VLOOKUP('U16 by Code'!I18,'U16 by Team'!$A$2:$B$31,2,0))=TRUE,VLOOKUP('U16 by Code'!I18,'U16 by Team'!$F$2:$L$15,7,0),VLOOKUP('U16 by Code'!I18,'U16 by Team'!$A$2:$B$31,2,0))</f>
        <v>Up &amp; Comers Eagles</v>
      </c>
      <c r="L18" s="4" t="str">
        <f t="shared" ref="L18:L25" si="2">IF(OR(H18="",J18=""),F18,IF(H18=J18,F18,IF(H18&gt;J18,G18,K18)))</f>
        <v>SAHA Bucaneers</v>
      </c>
    </row>
    <row r="19" spans="1:12" x14ac:dyDescent="0.3">
      <c r="A19">
        <v>18</v>
      </c>
      <c r="B19" s="6" t="s">
        <v>91</v>
      </c>
      <c r="C19" t="s">
        <v>156</v>
      </c>
      <c r="D19" t="s">
        <v>8</v>
      </c>
      <c r="F19" s="42" t="s">
        <v>27</v>
      </c>
      <c r="G19" s="43" t="str">
        <f>IF(ISERROR(VLOOKUP('U16 by Code'!G19,'U16 by Team'!$A$2:$B$31,2,0))=TRUE,VLOOKUP('U16 by Code'!G19,'U16 by Team'!$F$2:$L$15,7,0),VLOOKUP('U16 by Code'!G19,'U16 by Team'!$A$2:$B$31,2,0))</f>
        <v>Ercall Rangers</v>
      </c>
      <c r="H19" s="20">
        <v>0</v>
      </c>
      <c r="I19" s="43" t="s">
        <v>9</v>
      </c>
      <c r="J19" s="20">
        <v>5</v>
      </c>
      <c r="K19" s="43" t="str">
        <f>IF(ISERROR(VLOOKUP('U16 by Code'!I19,'U16 by Team'!$A$2:$B$31,2,0))=TRUE,VLOOKUP('U16 by Code'!I19,'U16 by Team'!$F$2:$L$15,7,0),VLOOKUP('U16 by Code'!I19,'U16 by Team'!$A$2:$B$31,2,0))</f>
        <v>Market Drayton Tigers</v>
      </c>
      <c r="L19" s="4" t="str">
        <f t="shared" si="2"/>
        <v>Market Drayton Tigers</v>
      </c>
    </row>
    <row r="20" spans="1:12" x14ac:dyDescent="0.3">
      <c r="A20">
        <v>19</v>
      </c>
      <c r="B20" s="6" t="s">
        <v>77</v>
      </c>
      <c r="C20" t="s">
        <v>157</v>
      </c>
      <c r="D20" t="s">
        <v>8</v>
      </c>
      <c r="F20" s="42" t="s">
        <v>28</v>
      </c>
      <c r="G20" s="43" t="str">
        <f>IF(ISERROR(VLOOKUP('U16 by Code'!G20,'U16 by Team'!$A$2:$B$31,2,0))=TRUE,VLOOKUP('U16 by Code'!G20,'U16 by Team'!$F$2:$L$15,7,0),VLOOKUP('U16 by Code'!G20,'U16 by Team'!$A$2:$B$31,2,0))</f>
        <v>Bayston Hill Juniors</v>
      </c>
      <c r="H20" s="20">
        <v>5</v>
      </c>
      <c r="I20" s="43" t="s">
        <v>9</v>
      </c>
      <c r="J20" s="20">
        <v>1</v>
      </c>
      <c r="K20" s="43" t="str">
        <f>IF(ISERROR(VLOOKUP('U16 by Code'!I20,'U16 by Team'!$A$2:$B$31,2,0))=TRUE,VLOOKUP('U16 by Code'!I20,'U16 by Team'!$F$2:$L$15,7,0),VLOOKUP('U16 by Code'!I20,'U16 by Team'!$A$2:$B$31,2,0))</f>
        <v>Baschurch Juniors</v>
      </c>
      <c r="L20" s="4" t="str">
        <f t="shared" si="2"/>
        <v>Bayston Hill Juniors</v>
      </c>
    </row>
    <row r="21" spans="1:12" x14ac:dyDescent="0.3">
      <c r="A21">
        <v>20</v>
      </c>
      <c r="B21" t="s">
        <v>74</v>
      </c>
      <c r="C21" t="s">
        <v>157</v>
      </c>
      <c r="D21" t="s">
        <v>8</v>
      </c>
      <c r="F21" s="42" t="s">
        <v>29</v>
      </c>
      <c r="G21" s="43" t="str">
        <f>IF(ISERROR(VLOOKUP('U16 by Code'!G21,'U16 by Team'!$A$2:$B$31,2,0))=TRUE,VLOOKUP('U16 by Code'!G21,'U16 by Team'!$F$2:$L$15,7,0),VLOOKUP('U16 by Code'!G21,'U16 by Team'!$A$2:$B$31,2,0))</f>
        <v>Up &amp; Comers Hawks</v>
      </c>
      <c r="H21" s="20">
        <v>8</v>
      </c>
      <c r="I21" s="43" t="s">
        <v>9</v>
      </c>
      <c r="J21" s="20">
        <v>1</v>
      </c>
      <c r="K21" s="43" t="str">
        <f>IF(ISERROR(VLOOKUP('U16 by Code'!I21,'U16 by Team'!$A$2:$B$31,2,0))=TRUE,VLOOKUP('U16 by Code'!I21,'U16 by Team'!$F$2:$L$15,7,0),VLOOKUP('U16 by Code'!I21,'U16 by Team'!$A$2:$B$31,2,0))</f>
        <v>Wellington Amateurs</v>
      </c>
      <c r="L21" s="4" t="str">
        <f t="shared" si="2"/>
        <v>Up &amp; Comers Hawks</v>
      </c>
    </row>
    <row r="22" spans="1:12" x14ac:dyDescent="0.3">
      <c r="A22">
        <v>21</v>
      </c>
      <c r="B22" s="6" t="s">
        <v>71</v>
      </c>
      <c r="C22" t="s">
        <v>157</v>
      </c>
      <c r="D22" t="s">
        <v>8</v>
      </c>
      <c r="E22" s="29"/>
      <c r="F22" s="42" t="s">
        <v>30</v>
      </c>
      <c r="G22" s="43" t="str">
        <f>IF(ISERROR(VLOOKUP('U16 by Code'!G22,'U16 by Team'!$A$2:$B$31,2,0))=TRUE,VLOOKUP('U16 by Code'!G22,'U16 by Team'!$F$2:$L$15,7,0),VLOOKUP('U16 by Code'!G22,'U16 by Team'!$A$2:$B$31,2,0))</f>
        <v>Prees Jaguars</v>
      </c>
      <c r="H22" s="20">
        <v>0</v>
      </c>
      <c r="I22" s="43" t="s">
        <v>9</v>
      </c>
      <c r="J22" s="20">
        <v>3</v>
      </c>
      <c r="K22" s="43" t="str">
        <f>IF(ISERROR(VLOOKUP('U16 by Code'!I22,'U16 by Team'!$A$2:$B$31,2,0))=TRUE,VLOOKUP('U16 by Code'!I22,'U16 by Team'!$F$2:$L$15,7,0),VLOOKUP('U16 by Code'!I22,'U16 by Team'!$A$2:$B$31,2,0))</f>
        <v>Admaston Juniors</v>
      </c>
      <c r="L22" s="4" t="str">
        <f t="shared" si="2"/>
        <v>Admaston Juniors</v>
      </c>
    </row>
    <row r="23" spans="1:12" x14ac:dyDescent="0.3">
      <c r="A23">
        <v>22</v>
      </c>
      <c r="B23" t="s">
        <v>75</v>
      </c>
      <c r="C23" t="s">
        <v>157</v>
      </c>
      <c r="D23" t="s">
        <v>8</v>
      </c>
      <c r="F23" s="42" t="s">
        <v>32</v>
      </c>
      <c r="G23" s="43" t="str">
        <f>IF(ISERROR(VLOOKUP('U16 by Code'!G23,'U16 by Team'!$A$2:$B$31,2,0))=TRUE,VLOOKUP('U16 by Code'!G23,'U16 by Team'!$F$2:$L$15,7,0),VLOOKUP('U16 by Code'!G23,'U16 by Team'!$A$2:$B$31,2,0))</f>
        <v>Market Drayton Tigers Colts</v>
      </c>
      <c r="H23" s="20">
        <v>3</v>
      </c>
      <c r="I23" s="43" t="s">
        <v>9</v>
      </c>
      <c r="J23" s="20">
        <v>1</v>
      </c>
      <c r="K23" s="43" t="str">
        <f>IF(ISERROR(VLOOKUP('U16 by Code'!I23,'U16 by Team'!$A$2:$B$31,2,0))=TRUE,VLOOKUP('U16 by Code'!I23,'U16 by Team'!$F$2:$L$15,7,0),VLOOKUP('U16 by Code'!I23,'U16 by Team'!$A$2:$B$31,2,0))</f>
        <v>Wrekin Lions</v>
      </c>
      <c r="L23" s="4" t="str">
        <f t="shared" si="2"/>
        <v>Market Drayton Tigers Colts</v>
      </c>
    </row>
    <row r="24" spans="1:12" x14ac:dyDescent="0.3">
      <c r="A24">
        <v>23</v>
      </c>
      <c r="B24" t="s">
        <v>131</v>
      </c>
      <c r="C24" t="s">
        <v>157</v>
      </c>
      <c r="D24" t="s">
        <v>8</v>
      </c>
      <c r="F24" s="42" t="s">
        <v>31</v>
      </c>
      <c r="G24" s="43" t="str">
        <f>IF(ISERROR(VLOOKUP('U16 by Code'!G24,'U16 by Team'!$A$2:$B$31,2,0))=TRUE,VLOOKUP('U16 by Code'!G24,'U16 by Team'!$F$2:$L$15,7,0),VLOOKUP('U16 by Code'!G24,'U16 by Team'!$A$2:$B$31,2,0))</f>
        <v>Wrockwardine Wood</v>
      </c>
      <c r="H24" s="20">
        <v>0</v>
      </c>
      <c r="I24" s="43" t="s">
        <v>9</v>
      </c>
      <c r="J24" s="20">
        <v>3</v>
      </c>
      <c r="K24" s="43" t="str">
        <f>IF(ISERROR(VLOOKUP('U16 by Code'!I24,'U16 by Team'!$A$2:$B$31,2,0))=TRUE,VLOOKUP('U16 by Code'!I24,'U16 by Team'!$F$2:$L$15,7,0),VLOOKUP('U16 by Code'!I24,'U16 by Team'!$A$2:$B$31,2,0))</f>
        <v>Wrekin Tigers</v>
      </c>
      <c r="L24" s="4" t="str">
        <f t="shared" si="2"/>
        <v>Wrekin Tigers</v>
      </c>
    </row>
    <row r="25" spans="1:12" x14ac:dyDescent="0.3">
      <c r="A25">
        <v>24</v>
      </c>
      <c r="B25" s="6" t="s">
        <v>146</v>
      </c>
      <c r="C25" t="s">
        <v>157</v>
      </c>
      <c r="D25" t="s">
        <v>8</v>
      </c>
      <c r="F25" s="42" t="s">
        <v>33</v>
      </c>
      <c r="G25" s="43" t="str">
        <f>IF(ISERROR(VLOOKUP('U16 by Code'!G25,'U16 by Team'!$A$2:$B$31,2,0))=TRUE,VLOOKUP('U16 by Code'!G25,'U16 by Team'!$F$2:$L$15,7,0),VLOOKUP('U16 by Code'!G25,'U16 by Team'!$A$2:$B$31,2,0))</f>
        <v>Whitchurch Alport Juniors</v>
      </c>
      <c r="H25" s="20">
        <v>3</v>
      </c>
      <c r="I25" s="43" t="s">
        <v>9</v>
      </c>
      <c r="J25" s="20">
        <v>4</v>
      </c>
      <c r="K25" s="43" t="str">
        <f>IF(ISERROR(VLOOKUP('U16 by Code'!I25,'U16 by Team'!$A$2:$B$31,2,0))=TRUE,VLOOKUP('U16 by Code'!I25,'U16 by Team'!$F$2:$L$15,7,0),VLOOKUP('U16 by Code'!I25,'U16 by Team'!$A$2:$B$31,2,0))</f>
        <v>Nova United</v>
      </c>
      <c r="L25" s="4" t="str">
        <f t="shared" si="2"/>
        <v>Nova United</v>
      </c>
    </row>
    <row r="26" spans="1:12" x14ac:dyDescent="0.3">
      <c r="A26">
        <v>25</v>
      </c>
      <c r="B26" s="6" t="s">
        <v>65</v>
      </c>
      <c r="C26" t="s">
        <v>157</v>
      </c>
      <c r="D26" t="s">
        <v>8</v>
      </c>
    </row>
    <row r="27" spans="1:12" x14ac:dyDescent="0.3">
      <c r="A27">
        <v>26</v>
      </c>
      <c r="B27" t="s">
        <v>59</v>
      </c>
      <c r="C27" t="s">
        <v>157</v>
      </c>
      <c r="D27" t="s">
        <v>8</v>
      </c>
      <c r="F27" s="48"/>
      <c r="G27" s="49"/>
      <c r="H27" s="19"/>
      <c r="J27" s="19"/>
    </row>
    <row r="28" spans="1:12" x14ac:dyDescent="0.3">
      <c r="A28">
        <v>27</v>
      </c>
      <c r="B28" t="s">
        <v>76</v>
      </c>
      <c r="C28" t="s">
        <v>157</v>
      </c>
      <c r="D28" t="s">
        <v>8</v>
      </c>
    </row>
    <row r="29" spans="1:12" x14ac:dyDescent="0.3">
      <c r="A29">
        <v>28</v>
      </c>
      <c r="B29" s="6" t="s">
        <v>79</v>
      </c>
      <c r="C29" t="s">
        <v>157</v>
      </c>
      <c r="D29" t="s">
        <v>8</v>
      </c>
    </row>
    <row r="30" spans="1:12" x14ac:dyDescent="0.3">
      <c r="A30">
        <v>29</v>
      </c>
      <c r="B30" s="6" t="s">
        <v>129</v>
      </c>
      <c r="C30" t="s">
        <v>157</v>
      </c>
      <c r="D30" t="s">
        <v>8</v>
      </c>
    </row>
    <row r="31" spans="1:12" x14ac:dyDescent="0.3">
      <c r="A31">
        <v>30</v>
      </c>
      <c r="B31" t="s">
        <v>73</v>
      </c>
      <c r="C31" t="s">
        <v>157</v>
      </c>
      <c r="D31" t="s">
        <v>8</v>
      </c>
    </row>
    <row r="35" spans="2:2" x14ac:dyDescent="0.3">
      <c r="B35" s="6"/>
    </row>
    <row r="37" spans="2:2" x14ac:dyDescent="0.3">
      <c r="B37" s="6"/>
    </row>
    <row r="38" spans="2:2" x14ac:dyDescent="0.3">
      <c r="B38" s="6"/>
    </row>
    <row r="40" spans="2:2" x14ac:dyDescent="0.3">
      <c r="B40" s="6"/>
    </row>
    <row r="41" spans="2:2" x14ac:dyDescent="0.3">
      <c r="B41" s="6"/>
    </row>
    <row r="42" spans="2:2" x14ac:dyDescent="0.3">
      <c r="B42" s="6"/>
    </row>
    <row r="46" spans="2:2" x14ac:dyDescent="0.3">
      <c r="B46" s="6"/>
    </row>
    <row r="47" spans="2:2" x14ac:dyDescent="0.3">
      <c r="B47" s="6"/>
    </row>
    <row r="48" spans="2:2" x14ac:dyDescent="0.3">
      <c r="B48" s="6"/>
    </row>
  </sheetData>
  <sheetProtection selectLockedCells="1"/>
  <mergeCells count="5">
    <mergeCell ref="F1:G1"/>
    <mergeCell ref="N1:O1"/>
    <mergeCell ref="N15:O15"/>
    <mergeCell ref="N9:O9"/>
    <mergeCell ref="F17:G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CC00"/>
  </sheetPr>
  <dimension ref="A1:T50"/>
  <sheetViews>
    <sheetView tabSelected="1" topLeftCell="H1" zoomScale="90" zoomScaleNormal="90" workbookViewId="0">
      <selection activeCell="N16" sqref="N16"/>
    </sheetView>
  </sheetViews>
  <sheetFormatPr defaultRowHeight="14.4" x14ac:dyDescent="0.3"/>
  <cols>
    <col min="1" max="1" width="5.88671875" bestFit="1" customWidth="1"/>
    <col min="2" max="2" width="32.5546875" bestFit="1" customWidth="1"/>
    <col min="3" max="3" width="22.44140625" bestFit="1" customWidth="1"/>
    <col min="4" max="4" width="10.44140625" bestFit="1" customWidth="1"/>
    <col min="5" max="5" width="7.33203125" style="37" bestFit="1" customWidth="1"/>
    <col min="6" max="6" width="9.109375" style="3"/>
    <col min="7" max="7" width="31.109375" style="2" bestFit="1" customWidth="1"/>
    <col min="8" max="8" width="5.6640625" style="20" customWidth="1"/>
    <col min="9" max="9" width="9.109375" style="2"/>
    <col min="10" max="10" width="5.6640625" style="20" customWidth="1"/>
    <col min="11" max="11" width="32.5546875" style="2" bestFit="1" customWidth="1"/>
    <col min="12" max="12" width="31.5546875" style="4" bestFit="1" customWidth="1"/>
    <col min="13" max="13" width="9.5546875" style="2" customWidth="1"/>
    <col min="14" max="14" width="9.109375" style="2"/>
    <col min="15" max="15" width="31.109375" style="2" bestFit="1" customWidth="1"/>
    <col min="16" max="16" width="5.6640625" style="20" customWidth="1"/>
    <col min="17" max="17" width="9.109375" style="2"/>
    <col min="18" max="18" width="5.6640625" style="20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4" t="s">
        <v>149</v>
      </c>
      <c r="G1" s="55"/>
      <c r="H1" s="19" t="s">
        <v>11</v>
      </c>
      <c r="J1" s="19" t="s">
        <v>10</v>
      </c>
      <c r="L1" s="4" t="s">
        <v>57</v>
      </c>
      <c r="N1" s="54" t="s">
        <v>160</v>
      </c>
      <c r="O1" s="55"/>
      <c r="P1" s="19" t="s">
        <v>11</v>
      </c>
      <c r="R1" s="19" t="s">
        <v>10</v>
      </c>
      <c r="T1" s="4" t="s">
        <v>57</v>
      </c>
    </row>
    <row r="2" spans="1:20" x14ac:dyDescent="0.3">
      <c r="A2">
        <v>1</v>
      </c>
      <c r="B2" t="s">
        <v>86</v>
      </c>
      <c r="C2" t="s">
        <v>156</v>
      </c>
      <c r="D2" t="s">
        <v>4</v>
      </c>
      <c r="F2" s="3" t="s">
        <v>12</v>
      </c>
      <c r="G2" s="2" t="str">
        <f>IF(ISERROR(VLOOKUP('U12 by Code'!G2,'U12 by Team'!$A$2:$B$47,2,0))=TRUE,'U12 by Code'!G2,VLOOKUP('U12 by Code'!G2,'U12 by Team'!$A$2:$B$47,2,0))</f>
        <v>Up &amp; Comers Falcons</v>
      </c>
      <c r="H2" s="20">
        <v>3</v>
      </c>
      <c r="I2" s="2" t="s">
        <v>9</v>
      </c>
      <c r="J2" s="20">
        <v>1</v>
      </c>
      <c r="K2" s="2" t="str">
        <f>IF(ISERROR(VLOOKUP('U12 by Code'!I2,'U12 by Team'!$A$2:$B$47,2,0))=TRUE,'U12 by Code'!I2,VLOOKUP('U12 by Code'!I2,'U12 by Team'!$A$2:$B$47,2,0))</f>
        <v>Oakengates Rangers</v>
      </c>
      <c r="L2" s="4" t="str">
        <f t="shared" ref="L2:L7" si="0">IF(OR(H2="",J2=""),F2,IF(H2=J2,F2,IF(H2&gt;J2,G2,K2)))</f>
        <v>Up &amp; Comers Falcons</v>
      </c>
      <c r="M2" s="40">
        <v>42778</v>
      </c>
      <c r="N2" s="3" t="s">
        <v>50</v>
      </c>
      <c r="O2" s="2" t="str">
        <f>VLOOKUP('U12 by Code'!M2,'U12 by Team'!$F$36:$L$43,7,0)</f>
        <v>Worthen Juniors</v>
      </c>
      <c r="P2" s="20">
        <v>1</v>
      </c>
      <c r="Q2" s="2" t="s">
        <v>9</v>
      </c>
      <c r="R2" s="20">
        <v>6</v>
      </c>
      <c r="S2" s="2" t="str">
        <f>VLOOKUP('U12 by Code'!O2,'U12 by Team'!$F$36:$L$43,7,0)</f>
        <v>Nova United</v>
      </c>
      <c r="T2" s="4" t="str">
        <f>IF(OR(P2="",R2=""),N2,IF(P2=R2,N2,IF(P2&gt;R2,O2,S2)))</f>
        <v>Nova United</v>
      </c>
    </row>
    <row r="3" spans="1:20" x14ac:dyDescent="0.3">
      <c r="A3">
        <v>2</v>
      </c>
      <c r="B3" s="6" t="s">
        <v>87</v>
      </c>
      <c r="C3" t="s">
        <v>156</v>
      </c>
      <c r="D3" t="s">
        <v>4</v>
      </c>
      <c r="F3" s="3" t="s">
        <v>13</v>
      </c>
      <c r="G3" s="2" t="str">
        <f>IF(ISERROR(VLOOKUP('U12 by Code'!G3,'U12 by Team'!$A$2:$B$47,2,0))=TRUE,'U12 by Code'!G3,VLOOKUP('U12 by Code'!G3,'U12 by Team'!$A$2:$B$47,2,0))</f>
        <v>Shrewsbury Town RTC</v>
      </c>
      <c r="H3" s="20">
        <v>0</v>
      </c>
      <c r="I3" s="2" t="s">
        <v>9</v>
      </c>
      <c r="J3" s="20">
        <v>7</v>
      </c>
      <c r="K3" s="2" t="str">
        <f>IF(ISERROR(VLOOKUP('U12 by Code'!I3,'U12 by Team'!$A$2:$B$47,2,0))=TRUE,'U12 by Code'!I3,VLOOKUP('U12 by Code'!I3,'U12 by Team'!$A$2:$B$47,2,0))</f>
        <v>Whitchurch Alport Juniors</v>
      </c>
      <c r="L3" s="4" t="str">
        <f t="shared" si="0"/>
        <v>Whitchurch Alport Juniors</v>
      </c>
      <c r="N3" s="3" t="s">
        <v>51</v>
      </c>
      <c r="O3" s="14" t="str">
        <f>VLOOKUP('U12 by Code'!M3,'U12 by Team'!$F$36:$L$43,7,0)</f>
        <v>Shifnal Harriers Falcons</v>
      </c>
      <c r="P3" s="20">
        <v>2</v>
      </c>
      <c r="Q3" s="2" t="s">
        <v>9</v>
      </c>
      <c r="R3" s="20">
        <v>0</v>
      </c>
      <c r="S3" s="2" t="str">
        <f>VLOOKUP('U12 by Code'!O3,'U12 by Team'!$F$36:$L$43,7,0)</f>
        <v>Meresiders Maniacs</v>
      </c>
      <c r="T3" s="4" t="str">
        <f>IF(OR(P3="",R3=""),N3,IF(P3=R3,N3,IF(P3&gt;R3,O3,S3)))</f>
        <v>Shifnal Harriers Falcons</v>
      </c>
    </row>
    <row r="4" spans="1:20" x14ac:dyDescent="0.3">
      <c r="A4">
        <v>3</v>
      </c>
      <c r="B4" s="6" t="s">
        <v>88</v>
      </c>
      <c r="C4" t="s">
        <v>156</v>
      </c>
      <c r="D4" t="s">
        <v>4</v>
      </c>
      <c r="F4" s="3" t="s">
        <v>14</v>
      </c>
      <c r="G4" s="2" t="str">
        <f>IF(ISERROR(VLOOKUP('U12 by Code'!G4,'U12 by Team'!$A$2:$B$47,2,0))=TRUE,'U12 by Code'!G4,VLOOKUP('U12 by Code'!G4,'U12 by Team'!$A$2:$B$47,2,0))</f>
        <v>Ercall Colts</v>
      </c>
      <c r="H4" s="20">
        <v>0</v>
      </c>
      <c r="I4" s="2" t="s">
        <v>9</v>
      </c>
      <c r="J4" s="20">
        <v>12</v>
      </c>
      <c r="K4" s="2" t="str">
        <f>IF(ISERROR(VLOOKUP('U12 by Code'!I4,'U12 by Team'!$A$2:$B$47,2,0))=TRUE,'U12 by Code'!I4,VLOOKUP('U12 by Code'!I4,'U12 by Team'!$A$2:$B$47,2,0))</f>
        <v>Oswestry Lions</v>
      </c>
      <c r="L4" s="4" t="str">
        <f t="shared" si="0"/>
        <v>Oswestry Lions</v>
      </c>
      <c r="N4" s="3" t="s">
        <v>52</v>
      </c>
      <c r="O4" s="14" t="str">
        <f>VLOOKUP('U12 by Code'!M4,'U12 by Team'!$F$36:$L$43,7,0)</f>
        <v>Oswestry Lions</v>
      </c>
      <c r="P4" s="20">
        <v>6</v>
      </c>
      <c r="Q4" s="2" t="s">
        <v>9</v>
      </c>
      <c r="R4" s="20">
        <v>0</v>
      </c>
      <c r="S4" s="2" t="str">
        <f>VLOOKUP('U12 by Code'!O4,'U12 by Team'!$F$36:$L$43,7,0)</f>
        <v>SAHA Storm</v>
      </c>
      <c r="T4" s="4" t="str">
        <f>IF(OR(P4="",R4=""),N4,IF(P4=R4,N4,IF(P4&gt;R4,O4,S4)))</f>
        <v>Oswestry Lions</v>
      </c>
    </row>
    <row r="5" spans="1:20" x14ac:dyDescent="0.3">
      <c r="A5">
        <v>4</v>
      </c>
      <c r="B5" t="s">
        <v>89</v>
      </c>
      <c r="C5" t="s">
        <v>156</v>
      </c>
      <c r="D5" t="s">
        <v>4</v>
      </c>
      <c r="F5" s="3" t="s">
        <v>15</v>
      </c>
      <c r="G5" s="2" t="str">
        <f>IF(ISERROR(VLOOKUP('U12 by Code'!G5,'U12 by Team'!$A$2:$B$47,2,0))=TRUE,'U12 by Code'!G5,VLOOKUP('U12 by Code'!G5,'U12 by Team'!$A$2:$B$47,2,0))</f>
        <v>Llanymynech Juniors</v>
      </c>
      <c r="H5" s="20">
        <v>3</v>
      </c>
      <c r="I5" s="2" t="s">
        <v>9</v>
      </c>
      <c r="J5" s="20">
        <v>5</v>
      </c>
      <c r="K5" s="2" t="str">
        <f>IF(ISERROR(VLOOKUP('U12 by Code'!I5,'U12 by Team'!$A$2:$B$47,2,0))=TRUE,'U12 by Code'!I5,VLOOKUP('U12 by Code'!I5,'U12 by Team'!$A$2:$B$47,2,0))</f>
        <v>SAHA Storm</v>
      </c>
      <c r="L5" s="4" t="str">
        <f t="shared" si="0"/>
        <v>SAHA Storm</v>
      </c>
      <c r="M5" s="40">
        <v>42778</v>
      </c>
      <c r="N5" s="3" t="s">
        <v>53</v>
      </c>
      <c r="O5" s="14" t="str">
        <f>VLOOKUP('U12 by Code'!M5,'U12 by Team'!$F$36:$L$43,7,0)</f>
        <v>Shrewsbury Juniors</v>
      </c>
      <c r="P5" s="20">
        <v>7</v>
      </c>
      <c r="Q5" s="2" t="s">
        <v>9</v>
      </c>
      <c r="R5" s="20">
        <v>3</v>
      </c>
      <c r="S5" s="2" t="str">
        <f>VLOOKUP('U12 by Code'!O5,'U12 by Team'!$F$36:$L$43,7,0)</f>
        <v>Wrekin Lions</v>
      </c>
      <c r="T5" s="4" t="str">
        <f>IF(OR(P5="",R5=""),N5,IF(P5=R5,N5,IF(P5&gt;R5,O5,S5)))</f>
        <v>Shrewsbury Juniors</v>
      </c>
    </row>
    <row r="6" spans="1:20" x14ac:dyDescent="0.3">
      <c r="A6">
        <v>5</v>
      </c>
      <c r="B6" s="6" t="s">
        <v>90</v>
      </c>
      <c r="C6" t="s">
        <v>156</v>
      </c>
      <c r="D6" t="s">
        <v>4</v>
      </c>
      <c r="F6" s="3" t="s">
        <v>16</v>
      </c>
      <c r="G6" s="2" t="str">
        <f>IF(ISERROR(VLOOKUP('U12 by Code'!G6,'U12 by Team'!$A$2:$B$47,2,0))=TRUE,'U12 by Code'!G6,VLOOKUP('U12 by Code'!G6,'U12 by Team'!$A$2:$B$47,2,0))</f>
        <v>Shrewsbury Juniors Lions</v>
      </c>
      <c r="H6" s="20">
        <v>4</v>
      </c>
      <c r="I6" s="2" t="s">
        <v>9</v>
      </c>
      <c r="J6" s="20">
        <v>2</v>
      </c>
      <c r="K6" s="2" t="str">
        <f>IF(ISERROR(VLOOKUP('U12 by Code'!I6,'U12 by Team'!$A$2:$B$47,2,0))=TRUE,'U12 by Code'!I6,VLOOKUP('U12 by Code'!I6,'U12 by Team'!$A$2:$B$47,2,0))</f>
        <v>Bridgnorth Town Juniors</v>
      </c>
      <c r="L6" s="4" t="str">
        <f t="shared" si="0"/>
        <v>Shrewsbury Juniors Lions</v>
      </c>
    </row>
    <row r="7" spans="1:20" x14ac:dyDescent="0.3">
      <c r="A7">
        <v>6</v>
      </c>
      <c r="B7" s="6" t="s">
        <v>91</v>
      </c>
      <c r="C7" t="s">
        <v>156</v>
      </c>
      <c r="D7" t="s">
        <v>4</v>
      </c>
      <c r="F7" s="3" t="s">
        <v>17</v>
      </c>
      <c r="G7" s="2" t="str">
        <f>IF(ISERROR(VLOOKUP('U12 by Code'!G7,'U12 by Team'!$A$2:$B$47,2,0))=TRUE,'U12 by Code'!G7,VLOOKUP('U12 by Code'!G7,'U12 by Team'!$A$2:$B$47,2,0))</f>
        <v>Shifnal Europeans</v>
      </c>
      <c r="H7" s="20">
        <v>0</v>
      </c>
      <c r="I7" s="2" t="s">
        <v>9</v>
      </c>
      <c r="J7" s="20">
        <v>3</v>
      </c>
      <c r="K7" s="2" t="str">
        <f>IF(ISERROR(VLOOKUP('U12 by Code'!I7,'U12 by Team'!$A$2:$B$47,2,0))=TRUE,'U12 by Code'!I7,VLOOKUP('U12 by Code'!I7,'U12 by Team'!$A$2:$B$47,2,0))</f>
        <v>Shifnal Harriers Falcons</v>
      </c>
      <c r="L7" s="4" t="str">
        <f t="shared" si="0"/>
        <v>Shifnal Harriers Falcons</v>
      </c>
      <c r="N7" s="3"/>
      <c r="T7" s="4"/>
    </row>
    <row r="8" spans="1:20" x14ac:dyDescent="0.3">
      <c r="A8">
        <v>7</v>
      </c>
      <c r="B8" s="6" t="s">
        <v>92</v>
      </c>
      <c r="C8" t="s">
        <v>156</v>
      </c>
      <c r="D8" t="s">
        <v>4</v>
      </c>
      <c r="N8" s="3"/>
      <c r="T8" s="4"/>
    </row>
    <row r="9" spans="1:20" x14ac:dyDescent="0.3">
      <c r="A9">
        <v>8</v>
      </c>
      <c r="B9" s="6" t="s">
        <v>93</v>
      </c>
      <c r="C9" t="s">
        <v>156</v>
      </c>
      <c r="D9" t="s">
        <v>4</v>
      </c>
      <c r="N9" s="54" t="s">
        <v>164</v>
      </c>
      <c r="O9" s="55"/>
      <c r="P9" s="19" t="s">
        <v>11</v>
      </c>
      <c r="R9" s="19" t="s">
        <v>10</v>
      </c>
    </row>
    <row r="10" spans="1:20" x14ac:dyDescent="0.3">
      <c r="A10">
        <v>9</v>
      </c>
      <c r="B10" s="6" t="s">
        <v>94</v>
      </c>
      <c r="C10" t="s">
        <v>156</v>
      </c>
      <c r="D10" t="s">
        <v>4</v>
      </c>
      <c r="N10" s="3" t="s">
        <v>54</v>
      </c>
      <c r="O10" s="2" t="str">
        <f>VLOOKUP('U12 by Code'!M10,'U12 by Team'!$N$2:$T$5,7,0)</f>
        <v>Shifnal Harriers Falcons</v>
      </c>
      <c r="P10" s="20">
        <v>0</v>
      </c>
      <c r="Q10" s="2" t="s">
        <v>9</v>
      </c>
      <c r="R10" s="20">
        <v>1</v>
      </c>
      <c r="S10" s="2" t="str">
        <f>VLOOKUP('U12 by Code'!O10,'U12 by Team'!$N$2:$T$5,7,0)</f>
        <v>Shrewsbury Juniors</v>
      </c>
      <c r="T10" s="4" t="str">
        <f>IF(OR(P10="",R10=""),N10,IF(P10=R10,N10,IF(P10&gt;R10,O10,S10)))</f>
        <v>Shrewsbury Juniors</v>
      </c>
    </row>
    <row r="11" spans="1:20" x14ac:dyDescent="0.3">
      <c r="A11">
        <v>10</v>
      </c>
      <c r="B11" s="6" t="s">
        <v>95</v>
      </c>
      <c r="C11" t="s">
        <v>156</v>
      </c>
      <c r="D11" t="s">
        <v>4</v>
      </c>
      <c r="N11" s="3" t="s">
        <v>55</v>
      </c>
      <c r="O11" s="2" t="str">
        <f>VLOOKUP('U12 by Code'!M11,'U12 by Team'!$N$2:$T$5,7,0)</f>
        <v>Nova United</v>
      </c>
      <c r="P11" s="20">
        <v>3</v>
      </c>
      <c r="Q11" s="2" t="s">
        <v>9</v>
      </c>
      <c r="R11" s="20">
        <v>2</v>
      </c>
      <c r="S11" s="2" t="str">
        <f>VLOOKUP('U12 by Code'!O11,'U12 by Team'!$N$2:$T$5,7,0)</f>
        <v>Oswestry Lions</v>
      </c>
      <c r="T11" s="4" t="str">
        <f>IF(OR(P11="",R11=""),N11,IF(P11=R11,N11,IF(P11&gt;R11,O11,S11)))</f>
        <v>Nova United</v>
      </c>
    </row>
    <row r="12" spans="1:20" x14ac:dyDescent="0.3">
      <c r="A12">
        <v>11</v>
      </c>
      <c r="B12" s="6" t="s">
        <v>96</v>
      </c>
      <c r="C12" t="s">
        <v>156</v>
      </c>
      <c r="D12" t="s">
        <v>4</v>
      </c>
      <c r="F12" s="13"/>
      <c r="G12" s="14"/>
      <c r="I12" s="14"/>
      <c r="K12" s="14"/>
    </row>
    <row r="13" spans="1:20" x14ac:dyDescent="0.3">
      <c r="A13">
        <v>12</v>
      </c>
      <c r="B13" s="6" t="s">
        <v>97</v>
      </c>
      <c r="C13" t="s">
        <v>156</v>
      </c>
      <c r="D13" t="s">
        <v>4</v>
      </c>
      <c r="F13" s="13"/>
      <c r="G13" s="14"/>
      <c r="I13" s="14"/>
      <c r="K13" s="14"/>
      <c r="N13" s="3"/>
      <c r="T13" s="4"/>
    </row>
    <row r="14" spans="1:20" x14ac:dyDescent="0.3">
      <c r="A14">
        <v>13</v>
      </c>
      <c r="B14" s="6" t="s">
        <v>98</v>
      </c>
      <c r="C14" t="s">
        <v>156</v>
      </c>
      <c r="D14" t="s">
        <v>4</v>
      </c>
      <c r="F14" s="13"/>
      <c r="G14" s="34"/>
      <c r="I14" s="34"/>
      <c r="K14" s="34"/>
    </row>
    <row r="15" spans="1:20" x14ac:dyDescent="0.3">
      <c r="A15">
        <v>14</v>
      </c>
      <c r="B15" s="6" t="s">
        <v>99</v>
      </c>
      <c r="C15" t="s">
        <v>156</v>
      </c>
      <c r="D15" t="s">
        <v>4</v>
      </c>
      <c r="F15" s="13"/>
      <c r="G15" s="14"/>
      <c r="H15" s="19"/>
      <c r="I15" s="14"/>
      <c r="J15" s="19"/>
      <c r="K15" s="14"/>
      <c r="N15" s="54" t="s">
        <v>165</v>
      </c>
      <c r="O15" s="55"/>
      <c r="P15" s="19" t="s">
        <v>11</v>
      </c>
      <c r="R15" s="19" t="s">
        <v>10</v>
      </c>
    </row>
    <row r="16" spans="1:20" x14ac:dyDescent="0.3">
      <c r="A16">
        <v>15</v>
      </c>
      <c r="B16" s="6" t="s">
        <v>100</v>
      </c>
      <c r="C16" t="s">
        <v>156</v>
      </c>
      <c r="D16" t="s">
        <v>4</v>
      </c>
      <c r="N16" s="3" t="s">
        <v>56</v>
      </c>
      <c r="O16" s="23" t="s">
        <v>129</v>
      </c>
      <c r="Q16" s="2" t="s">
        <v>9</v>
      </c>
      <c r="S16" s="2" t="s">
        <v>89</v>
      </c>
      <c r="T16" s="4" t="str">
        <f>IF(OR(P16="",R16=""),N16,IF(P16=R16,N16,IF(P16&gt;R16,O16,S16)))</f>
        <v>FINAL</v>
      </c>
    </row>
    <row r="17" spans="1:13" x14ac:dyDescent="0.3">
      <c r="A17">
        <v>16</v>
      </c>
      <c r="B17" s="6" t="s">
        <v>101</v>
      </c>
      <c r="C17" t="s">
        <v>156</v>
      </c>
      <c r="D17" t="s">
        <v>4</v>
      </c>
      <c r="F17" s="54" t="s">
        <v>151</v>
      </c>
      <c r="G17" s="55"/>
    </row>
    <row r="18" spans="1:13" x14ac:dyDescent="0.3">
      <c r="A18">
        <v>17</v>
      </c>
      <c r="B18" s="6" t="s">
        <v>102</v>
      </c>
      <c r="C18" t="s">
        <v>156</v>
      </c>
      <c r="D18" t="s">
        <v>4</v>
      </c>
      <c r="F18" s="13" t="s">
        <v>26</v>
      </c>
      <c r="G18" s="2" t="str">
        <f>IF(ISERROR(VLOOKUP('U12 by Code'!G18,'U12 by Team'!$A$2:$B$47,2,0))=TRUE,VLOOKUP('U12 by Code'!G18,'U12 by Team'!$F$2:$L$14,7,0),VLOOKUP('U12 by Code'!G18,'U12 by Team'!$A$2:$B$47,2,0))</f>
        <v>Up &amp; Comers Eagles</v>
      </c>
      <c r="H18" s="20">
        <v>1</v>
      </c>
      <c r="I18" s="2" t="s">
        <v>9</v>
      </c>
      <c r="J18" s="20">
        <v>2</v>
      </c>
      <c r="K18" s="2" t="str">
        <f>IF(ISERROR(VLOOKUP('U12 by Code'!I18,'U12 by Team'!$A$2:$B$47,2,0))=TRUE,VLOOKUP('U12 by Code'!I18,'U12 by Team'!$F$2:$L$14,7,0),VLOOKUP('U12 by Code'!I18,'U12 by Team'!$A$2:$B$47,2,0))</f>
        <v>AFC Bridgnorth Spartans</v>
      </c>
      <c r="L18" s="4" t="str">
        <f t="shared" ref="L18:L33" si="1">IF(OR(H18="",J18=""),F18,IF(H18=J18,F18,IF(H18&gt;J18,G18,K18)))</f>
        <v>AFC Bridgnorth Spartans</v>
      </c>
    </row>
    <row r="19" spans="1:13" x14ac:dyDescent="0.3">
      <c r="A19">
        <v>18</v>
      </c>
      <c r="B19" s="6" t="s">
        <v>103</v>
      </c>
      <c r="C19" t="s">
        <v>156</v>
      </c>
      <c r="D19" t="s">
        <v>4</v>
      </c>
      <c r="F19" s="13" t="s">
        <v>27</v>
      </c>
      <c r="G19" s="24" t="str">
        <f>IF(ISERROR(VLOOKUP('U12 by Code'!G19,'U12 by Team'!$A$2:$B$47,2,0))=TRUE,VLOOKUP('U12 by Code'!G19,'U12 by Team'!$F$2:$L$14,7,0),VLOOKUP('U12 by Code'!G19,'U12 by Team'!$A$2:$B$47,2,0))</f>
        <v>Randlay Colts Blues</v>
      </c>
      <c r="H19" s="20">
        <v>8</v>
      </c>
      <c r="I19" s="2" t="s">
        <v>9</v>
      </c>
      <c r="J19" s="20">
        <v>0</v>
      </c>
      <c r="K19" s="24" t="str">
        <f>IF(ISERROR(VLOOKUP('U12 by Code'!I19,'U12 by Team'!$A$2:$B$47,2,0))=TRUE,VLOOKUP('U12 by Code'!I19,'U12 by Team'!$F$2:$L$14,7,0),VLOOKUP('U12 by Code'!I19,'U12 by Team'!$A$2:$B$47,2,0))</f>
        <v>Albrighton Juniors Whites</v>
      </c>
      <c r="L19" s="4" t="str">
        <f t="shared" si="1"/>
        <v>Randlay Colts Blues</v>
      </c>
    </row>
    <row r="20" spans="1:13" x14ac:dyDescent="0.3">
      <c r="A20">
        <v>19</v>
      </c>
      <c r="B20" s="6" t="s">
        <v>104</v>
      </c>
      <c r="C20" t="s">
        <v>156</v>
      </c>
      <c r="D20" t="s">
        <v>4</v>
      </c>
      <c r="F20" s="13" t="s">
        <v>28</v>
      </c>
      <c r="G20" s="24" t="str">
        <f>IF(ISERROR(VLOOKUP('U12 by Code'!G20,'U12 by Team'!$A$2:$B$47,2,0))=TRUE,VLOOKUP('U12 by Code'!G20,'U12 by Team'!$F$2:$L$14,7,0),VLOOKUP('U12 by Code'!G20,'U12 by Team'!$A$2:$B$47,2,0))</f>
        <v>Shifnal Harriers Falcons</v>
      </c>
      <c r="H20" s="20">
        <v>10</v>
      </c>
      <c r="I20" s="2" t="s">
        <v>9</v>
      </c>
      <c r="J20" s="20">
        <v>5</v>
      </c>
      <c r="K20" s="24" t="str">
        <f>IF(ISERROR(VLOOKUP('U12 by Code'!I20,'U12 by Team'!$A$2:$B$47,2,0))=TRUE,VLOOKUP('U12 by Code'!I20,'U12 by Team'!$F$2:$L$14,7,0),VLOOKUP('U12 by Code'!I20,'U12 by Team'!$A$2:$B$47,2,0))</f>
        <v>SAHA Sharks</v>
      </c>
      <c r="L20" s="4" t="str">
        <f t="shared" si="1"/>
        <v>Shifnal Harriers Falcons</v>
      </c>
    </row>
    <row r="21" spans="1:13" x14ac:dyDescent="0.3">
      <c r="A21">
        <v>20</v>
      </c>
      <c r="B21" s="6" t="s">
        <v>59</v>
      </c>
      <c r="C21" t="s">
        <v>157</v>
      </c>
      <c r="D21" t="s">
        <v>4</v>
      </c>
      <c r="F21" s="13" t="s">
        <v>29</v>
      </c>
      <c r="G21" s="24" t="str">
        <f>IF(ISERROR(VLOOKUP('U12 by Code'!G21,'U12 by Team'!$A$2:$B$47,2,0))=TRUE,VLOOKUP('U12 by Code'!G21,'U12 by Team'!$F$2:$L$14,7,0),VLOOKUP('U12 by Code'!G21,'U12 by Team'!$A$2:$B$47,2,0))</f>
        <v>Baschurch Juniors</v>
      </c>
      <c r="H21" s="20">
        <v>4</v>
      </c>
      <c r="I21" s="2" t="s">
        <v>9</v>
      </c>
      <c r="J21" s="20">
        <v>1</v>
      </c>
      <c r="K21" s="24" t="str">
        <f>IF(ISERROR(VLOOKUP('U12 by Code'!I21,'U12 by Team'!$A$2:$B$47,2,0))=TRUE,VLOOKUP('U12 by Code'!I21,'U12 by Team'!$F$2:$L$14,7,0),VLOOKUP('U12 by Code'!I21,'U12 by Team'!$A$2:$B$47,2,0))</f>
        <v>Nova United Athletic</v>
      </c>
      <c r="L21" s="4" t="str">
        <f t="shared" si="1"/>
        <v>Baschurch Juniors</v>
      </c>
    </row>
    <row r="22" spans="1:13" x14ac:dyDescent="0.3">
      <c r="A22">
        <v>21</v>
      </c>
      <c r="B22" t="s">
        <v>126</v>
      </c>
      <c r="C22" t="s">
        <v>157</v>
      </c>
      <c r="D22" t="s">
        <v>4</v>
      </c>
      <c r="E22" s="38"/>
      <c r="F22" s="13" t="s">
        <v>30</v>
      </c>
      <c r="G22" s="24" t="str">
        <f>IF(ISERROR(VLOOKUP('U12 by Code'!G22,'U12 by Team'!$A$2:$B$47,2,0))=TRUE,VLOOKUP('U12 by Code'!G22,'U12 by Team'!$F$2:$L$14,7,0),VLOOKUP('U12 by Code'!G22,'U12 by Team'!$A$2:$B$47,2,0))</f>
        <v>Church Stretton Magpies</v>
      </c>
      <c r="H22" s="20">
        <v>2</v>
      </c>
      <c r="I22" s="2" t="s">
        <v>9</v>
      </c>
      <c r="J22" s="20">
        <v>4</v>
      </c>
      <c r="K22" s="24" t="str">
        <f>IF(ISERROR(VLOOKUP('U12 by Code'!I22,'U12 by Team'!$A$2:$B$47,2,0))=TRUE,VLOOKUP('U12 by Code'!I22,'U12 by Team'!$F$2:$L$14,7,0),VLOOKUP('U12 by Code'!I22,'U12 by Team'!$A$2:$B$47,2,0))</f>
        <v>Lawley Lightmoor Allstars</v>
      </c>
      <c r="L22" s="4" t="str">
        <f t="shared" si="1"/>
        <v>Lawley Lightmoor Allstars</v>
      </c>
    </row>
    <row r="23" spans="1:13" x14ac:dyDescent="0.3">
      <c r="A23">
        <v>22</v>
      </c>
      <c r="B23" t="s">
        <v>82</v>
      </c>
      <c r="C23" t="s">
        <v>157</v>
      </c>
      <c r="D23" t="s">
        <v>4</v>
      </c>
      <c r="F23" s="13" t="s">
        <v>32</v>
      </c>
      <c r="G23" s="24" t="str">
        <f>IF(ISERROR(VLOOKUP('U12 by Code'!G23,'U12 by Team'!$A$2:$B$47,2,0))=TRUE,VLOOKUP('U12 by Code'!G23,'U12 by Team'!$F$2:$L$14,7,0),VLOOKUP('U12 by Code'!G23,'U12 by Team'!$A$2:$B$47,2,0))</f>
        <v>Meresiders Maniacs</v>
      </c>
      <c r="H23" s="20">
        <v>12</v>
      </c>
      <c r="I23" s="2" t="s">
        <v>9</v>
      </c>
      <c r="J23" s="20">
        <v>0</v>
      </c>
      <c r="K23" s="24" t="str">
        <f>IF(ISERROR(VLOOKUP('U12 by Code'!I23,'U12 by Team'!$A$2:$B$47,2,0))=TRUE,VLOOKUP('U12 by Code'!I23,'U12 by Team'!$F$2:$L$14,7,0),VLOOKUP('U12 by Code'!I23,'U12 by Team'!$A$2:$B$47,2,0))</f>
        <v>Albrighton Juniors Blacks</v>
      </c>
      <c r="L23" s="4" t="str">
        <f t="shared" si="1"/>
        <v>Meresiders Maniacs</v>
      </c>
      <c r="M23" s="12"/>
    </row>
    <row r="24" spans="1:13" x14ac:dyDescent="0.3">
      <c r="A24">
        <v>23</v>
      </c>
      <c r="B24" t="s">
        <v>129</v>
      </c>
      <c r="C24" t="s">
        <v>157</v>
      </c>
      <c r="D24" t="s">
        <v>4</v>
      </c>
      <c r="F24" s="13" t="s">
        <v>31</v>
      </c>
      <c r="G24" s="24" t="str">
        <f>IF(ISERROR(VLOOKUP('U12 by Code'!G24,'U12 by Team'!$A$2:$B$47,2,0))=TRUE,VLOOKUP('U12 by Code'!G24,'U12 by Team'!$F$2:$L$14,7,0),VLOOKUP('U12 by Code'!G24,'U12 by Team'!$A$2:$B$47,2,0))</f>
        <v>Meresiders Menaces</v>
      </c>
      <c r="H24" s="20">
        <v>2</v>
      </c>
      <c r="I24" s="2" t="s">
        <v>9</v>
      </c>
      <c r="J24" s="20">
        <v>5</v>
      </c>
      <c r="K24" s="24" t="str">
        <f>IF(ISERROR(VLOOKUP('U12 by Code'!I24,'U12 by Team'!$A$2:$B$47,2,0))=TRUE,VLOOKUP('U12 by Code'!I24,'U12 by Team'!$F$2:$L$14,7,0),VLOOKUP('U12 by Code'!I24,'U12 by Team'!$A$2:$B$47,2,0))</f>
        <v>SAHA Storm</v>
      </c>
      <c r="L24" s="4" t="str">
        <f t="shared" si="1"/>
        <v>SAHA Storm</v>
      </c>
    </row>
    <row r="25" spans="1:13" x14ac:dyDescent="0.3">
      <c r="A25">
        <v>24</v>
      </c>
      <c r="B25" t="s">
        <v>81</v>
      </c>
      <c r="C25" t="s">
        <v>157</v>
      </c>
      <c r="D25" t="s">
        <v>4</v>
      </c>
      <c r="F25" s="13" t="s">
        <v>33</v>
      </c>
      <c r="G25" s="24" t="str">
        <f>IF(ISERROR(VLOOKUP('U12 by Code'!G25,'U12 by Team'!$A$2:$B$47,2,0))=TRUE,VLOOKUP('U12 by Code'!G25,'U12 by Team'!$F$2:$L$14,7,0),VLOOKUP('U12 by Code'!G25,'U12 by Team'!$A$2:$B$47,2,0))</f>
        <v>Up &amp; Comers Hawks</v>
      </c>
      <c r="H25" s="20">
        <v>0</v>
      </c>
      <c r="I25" s="2" t="s">
        <v>9</v>
      </c>
      <c r="J25" s="20">
        <v>13</v>
      </c>
      <c r="K25" s="24" t="str">
        <f>IF(ISERROR(VLOOKUP('U12 by Code'!I25,'U12 by Team'!$A$2:$B$47,2,0))=TRUE,VLOOKUP('U12 by Code'!I25,'U12 by Team'!$F$2:$L$14,7,0),VLOOKUP('U12 by Code'!I25,'U12 by Team'!$A$2:$B$47,2,0))</f>
        <v>Shrewsbury Juniors</v>
      </c>
      <c r="L25" s="4" t="str">
        <f t="shared" si="1"/>
        <v>Shrewsbury Juniors</v>
      </c>
    </row>
    <row r="26" spans="1:13" x14ac:dyDescent="0.3">
      <c r="A26">
        <v>25</v>
      </c>
      <c r="B26" t="s">
        <v>127</v>
      </c>
      <c r="C26" t="s">
        <v>157</v>
      </c>
      <c r="D26" t="s">
        <v>4</v>
      </c>
      <c r="F26" s="13" t="s">
        <v>35</v>
      </c>
      <c r="G26" s="24" t="str">
        <f>IF(ISERROR(VLOOKUP('U12 by Code'!G26,'U12 by Team'!$A$2:$B$47,2,0))=TRUE,VLOOKUP('U12 by Code'!G26,'U12 by Team'!$F$2:$L$14,7,0),VLOOKUP('U12 by Code'!G26,'U12 by Team'!$A$2:$B$47,2,0))</f>
        <v>Shifnal Harriers</v>
      </c>
      <c r="H26" s="20">
        <v>5</v>
      </c>
      <c r="I26" s="2" t="s">
        <v>9</v>
      </c>
      <c r="J26" s="20">
        <v>0</v>
      </c>
      <c r="K26" s="24" t="str">
        <f>IF(ISERROR(VLOOKUP('U12 by Code'!I26,'U12 by Team'!$A$2:$B$47,2,0))=TRUE,VLOOKUP('U12 by Code'!I26,'U12 by Team'!$F$2:$L$14,7,0),VLOOKUP('U12 by Code'!I26,'U12 by Team'!$A$2:$B$47,2,0))</f>
        <v>Spalaig Tornadoes</v>
      </c>
      <c r="L26" s="4" t="str">
        <f t="shared" si="1"/>
        <v>Shifnal Harriers</v>
      </c>
    </row>
    <row r="27" spans="1:13" x14ac:dyDescent="0.3">
      <c r="A27">
        <v>26</v>
      </c>
      <c r="B27" t="s">
        <v>75</v>
      </c>
      <c r="C27" t="s">
        <v>157</v>
      </c>
      <c r="D27" t="s">
        <v>4</v>
      </c>
      <c r="E27" s="39"/>
      <c r="F27" s="13" t="s">
        <v>34</v>
      </c>
      <c r="G27" s="24" t="str">
        <f>IF(ISERROR(VLOOKUP('U12 by Code'!G27,'U12 by Team'!$A$2:$B$47,2,0))=TRUE,VLOOKUP('U12 by Code'!G27,'U12 by Team'!$F$2:$L$14,7,0),VLOOKUP('U12 by Code'!G27,'U12 by Team'!$A$2:$B$47,2,0))</f>
        <v>Admaston Juniors</v>
      </c>
      <c r="H27" s="20">
        <v>6</v>
      </c>
      <c r="I27" s="2" t="s">
        <v>9</v>
      </c>
      <c r="J27" s="20">
        <v>0</v>
      </c>
      <c r="K27" s="24" t="str">
        <f>IF(ISERROR(VLOOKUP('U12 by Code'!I27,'U12 by Team'!$A$2:$B$47,2,0))=TRUE,VLOOKUP('U12 by Code'!I27,'U12 by Team'!$F$2:$L$14,7,0),VLOOKUP('U12 by Code'!I27,'U12 by Team'!$A$2:$B$47,2,0))</f>
        <v>Whitchurch Alport Juniors</v>
      </c>
      <c r="L27" s="4" t="str">
        <f t="shared" si="1"/>
        <v>Admaston Juniors</v>
      </c>
    </row>
    <row r="28" spans="1:13" x14ac:dyDescent="0.3">
      <c r="A28">
        <v>27</v>
      </c>
      <c r="B28" t="s">
        <v>76</v>
      </c>
      <c r="C28" t="s">
        <v>157</v>
      </c>
      <c r="D28" t="s">
        <v>4</v>
      </c>
      <c r="F28" s="13" t="s">
        <v>36</v>
      </c>
      <c r="G28" s="24" t="str">
        <f>IF(ISERROR(VLOOKUP('U12 by Code'!G28,'U12 by Team'!$A$2:$B$47,2,0))=TRUE,VLOOKUP('U12 by Code'!G28,'U12 by Team'!$F$2:$L$14,7,0),VLOOKUP('U12 by Code'!G28,'U12 by Team'!$A$2:$B$47,2,0))</f>
        <v>Wrockwardine Wood</v>
      </c>
      <c r="H28" s="20">
        <v>1</v>
      </c>
      <c r="I28" s="2" t="s">
        <v>9</v>
      </c>
      <c r="J28" s="20">
        <v>0</v>
      </c>
      <c r="K28" s="24" t="str">
        <f>IF(ISERROR(VLOOKUP('U12 by Code'!I28,'U12 by Team'!$A$2:$B$47,2,0))=TRUE,VLOOKUP('U12 by Code'!I28,'U12 by Team'!$F$2:$L$14,7,0),VLOOKUP('U12 by Code'!I28,'U12 by Team'!$A$2:$B$47,2,0))</f>
        <v>Shawbury United Juniors</v>
      </c>
      <c r="L28" s="4" t="str">
        <f t="shared" si="1"/>
        <v>Wrockwardine Wood</v>
      </c>
    </row>
    <row r="29" spans="1:13" x14ac:dyDescent="0.3">
      <c r="A29">
        <v>28</v>
      </c>
      <c r="B29" t="s">
        <v>128</v>
      </c>
      <c r="C29" t="s">
        <v>157</v>
      </c>
      <c r="D29" t="s">
        <v>4</v>
      </c>
      <c r="F29" s="13" t="s">
        <v>37</v>
      </c>
      <c r="G29" s="24" t="str">
        <f>IF(ISERROR(VLOOKUP('U12 by Code'!G29,'U12 by Team'!$A$2:$B$47,2,0))=TRUE,VLOOKUP('U12 by Code'!G29,'U12 by Team'!$F$2:$L$14,7,0),VLOOKUP('U12 by Code'!G29,'U12 by Team'!$A$2:$B$47,2,0))</f>
        <v>Oswestry Lions</v>
      </c>
      <c r="H29" s="20">
        <v>6</v>
      </c>
      <c r="I29" s="2" t="s">
        <v>9</v>
      </c>
      <c r="J29" s="20">
        <v>2</v>
      </c>
      <c r="K29" s="24" t="str">
        <f>IF(ISERROR(VLOOKUP('U12 by Code'!I29,'U12 by Team'!$A$2:$B$47,2,0))=TRUE,VLOOKUP('U12 by Code'!I29,'U12 by Team'!$F$2:$L$14,7,0),VLOOKUP('U12 by Code'!I29,'U12 by Team'!$A$2:$B$47,2,0))</f>
        <v>Shrewsbury Juniors Lions</v>
      </c>
      <c r="L29" s="4" t="str">
        <f t="shared" si="1"/>
        <v>Oswestry Lions</v>
      </c>
    </row>
    <row r="30" spans="1:13" x14ac:dyDescent="0.3">
      <c r="A30">
        <v>29</v>
      </c>
      <c r="B30" t="s">
        <v>130</v>
      </c>
      <c r="C30" t="s">
        <v>157</v>
      </c>
      <c r="D30" t="s">
        <v>4</v>
      </c>
      <c r="E30" s="38"/>
      <c r="F30" s="13" t="s">
        <v>38</v>
      </c>
      <c r="G30" s="24" t="str">
        <f>IF(ISERROR(VLOOKUP('U12 by Code'!G30,'U12 by Team'!$A$2:$B$47,2,0))=TRUE,VLOOKUP('U12 by Code'!G30,'U12 by Team'!$F$2:$L$14,7,0),VLOOKUP('U12 by Code'!G30,'U12 by Team'!$A$2:$B$47,2,0))</f>
        <v>Worthen Juniors</v>
      </c>
      <c r="H30" s="20">
        <v>3</v>
      </c>
      <c r="I30" s="2" t="s">
        <v>9</v>
      </c>
      <c r="J30" s="20">
        <v>1</v>
      </c>
      <c r="K30" s="24" t="str">
        <f>IF(ISERROR(VLOOKUP('U12 by Code'!I30,'U12 by Team'!$A$2:$B$47,2,0))=TRUE,VLOOKUP('U12 by Code'!I30,'U12 by Team'!$F$2:$L$14,7,0),VLOOKUP('U12 by Code'!I30,'U12 by Team'!$A$2:$B$47,2,0))</f>
        <v>Market Drayton Tigers</v>
      </c>
      <c r="L30" s="4" t="str">
        <f t="shared" si="1"/>
        <v>Worthen Juniors</v>
      </c>
    </row>
    <row r="31" spans="1:13" x14ac:dyDescent="0.3">
      <c r="A31">
        <v>30</v>
      </c>
      <c r="B31" t="s">
        <v>131</v>
      </c>
      <c r="C31" t="s">
        <v>157</v>
      </c>
      <c r="D31" t="s">
        <v>4</v>
      </c>
      <c r="F31" s="13" t="s">
        <v>39</v>
      </c>
      <c r="G31" s="24" t="str">
        <f>IF(ISERROR(VLOOKUP('U12 by Code'!G31,'U12 by Team'!$A$2:$B$47,2,0))=TRUE,VLOOKUP('U12 by Code'!G31,'U12 by Team'!$F$2:$L$14,7,0),VLOOKUP('U12 by Code'!G31,'U12 by Team'!$A$2:$B$47,2,0))</f>
        <v>Nova United</v>
      </c>
      <c r="H31" s="20">
        <v>12</v>
      </c>
      <c r="I31" s="2" t="s">
        <v>9</v>
      </c>
      <c r="J31" s="20">
        <v>0</v>
      </c>
      <c r="K31" s="24" t="str">
        <f>IF(ISERROR(VLOOKUP('U12 by Code'!I31,'U12 by Team'!$A$2:$B$47,2,0))=TRUE,VLOOKUP('U12 by Code'!I31,'U12 by Team'!$F$2:$L$14,7,0),VLOOKUP('U12 by Code'!I31,'U12 by Team'!$A$2:$B$47,2,0))</f>
        <v>Up &amp; Comers Falcons</v>
      </c>
      <c r="L31" s="4" t="str">
        <f t="shared" si="1"/>
        <v>Nova United</v>
      </c>
    </row>
    <row r="32" spans="1:13" x14ac:dyDescent="0.3">
      <c r="A32">
        <v>31</v>
      </c>
      <c r="B32" s="6" t="s">
        <v>61</v>
      </c>
      <c r="C32" t="s">
        <v>157</v>
      </c>
      <c r="D32" t="s">
        <v>4</v>
      </c>
      <c r="E32" s="38"/>
      <c r="F32" s="13" t="s">
        <v>40</v>
      </c>
      <c r="G32" s="24" t="str">
        <f>IF(ISERROR(VLOOKUP('U12 by Code'!G32,'U12 by Team'!$A$2:$B$47,2,0))=TRUE,VLOOKUP('U12 by Code'!G32,'U12 by Team'!$F$2:$L$14,7,0),VLOOKUP('U12 by Code'!G32,'U12 by Team'!$A$2:$B$47,2,0))</f>
        <v>Wrekin Lions</v>
      </c>
      <c r="H32" s="20">
        <v>10</v>
      </c>
      <c r="I32" s="14" t="s">
        <v>9</v>
      </c>
      <c r="J32" s="20">
        <v>0</v>
      </c>
      <c r="K32" s="24" t="str">
        <f>IF(ISERROR(VLOOKUP('U12 by Code'!I32,'U12 by Team'!$A$2:$B$47,2,0))=TRUE,VLOOKUP('U12 by Code'!I32,'U12 by Team'!$F$2:$L$14,7,0),VLOOKUP('U12 by Code'!I32,'U12 by Team'!$A$2:$B$47,2,0))</f>
        <v>Prees Panthers</v>
      </c>
      <c r="L32" s="4" t="str">
        <f t="shared" si="1"/>
        <v>Wrekin Lions</v>
      </c>
    </row>
    <row r="33" spans="1:12" x14ac:dyDescent="0.3">
      <c r="A33">
        <v>32</v>
      </c>
      <c r="B33" s="6" t="s">
        <v>132</v>
      </c>
      <c r="C33" t="s">
        <v>157</v>
      </c>
      <c r="D33" t="s">
        <v>4</v>
      </c>
      <c r="F33" s="13" t="s">
        <v>41</v>
      </c>
      <c r="G33" s="24" t="str">
        <f>IF(ISERROR(VLOOKUP('U12 by Code'!G33,'U12 by Team'!$A$2:$B$47,2,0))=TRUE,VLOOKUP('U12 by Code'!G33,'U12 by Team'!$F$2:$L$14,7,0),VLOOKUP('U12 by Code'!G33,'U12 by Team'!$A$2:$B$47,2,0))</f>
        <v>Wellington Amateurs United</v>
      </c>
      <c r="H33" s="20">
        <v>4</v>
      </c>
      <c r="I33" s="14" t="s">
        <v>9</v>
      </c>
      <c r="J33" s="20">
        <v>3</v>
      </c>
      <c r="K33" s="24" t="str">
        <f>IF(ISERROR(VLOOKUP('U12 by Code'!I33,'U12 by Team'!$A$2:$B$47,2,0))=TRUE,VLOOKUP('U12 by Code'!I33,'U12 by Team'!$F$2:$L$14,7,0),VLOOKUP('U12 by Code'!I33,'U12 by Team'!$A$2:$B$47,2,0))</f>
        <v>Broseley Youth</v>
      </c>
      <c r="L33" s="4" t="str">
        <f t="shared" si="1"/>
        <v>Wellington Amateurs United</v>
      </c>
    </row>
    <row r="34" spans="1:12" x14ac:dyDescent="0.3">
      <c r="A34">
        <v>33</v>
      </c>
      <c r="B34" t="s">
        <v>62</v>
      </c>
      <c r="C34" t="s">
        <v>157</v>
      </c>
      <c r="D34" t="s">
        <v>4</v>
      </c>
    </row>
    <row r="35" spans="1:12" x14ac:dyDescent="0.3">
      <c r="A35">
        <v>34</v>
      </c>
      <c r="B35" s="6" t="s">
        <v>133</v>
      </c>
      <c r="C35" t="s">
        <v>157</v>
      </c>
      <c r="D35" t="s">
        <v>4</v>
      </c>
      <c r="F35" s="54" t="s">
        <v>153</v>
      </c>
      <c r="G35" s="55"/>
      <c r="H35" s="19" t="s">
        <v>11</v>
      </c>
      <c r="J35" s="19" t="s">
        <v>10</v>
      </c>
    </row>
    <row r="36" spans="1:12" x14ac:dyDescent="0.3">
      <c r="A36">
        <v>35</v>
      </c>
      <c r="B36" s="6" t="s">
        <v>134</v>
      </c>
      <c r="C36" t="s">
        <v>157</v>
      </c>
      <c r="D36" t="s">
        <v>4</v>
      </c>
      <c r="F36" s="3" t="s">
        <v>42</v>
      </c>
      <c r="G36" s="2" t="str">
        <f>VLOOKUP('U12 by Code'!G36,'U12 by Team'!$F$18:$L$33,7,0)</f>
        <v>Wrekin Lions</v>
      </c>
      <c r="H36" s="20">
        <v>3</v>
      </c>
      <c r="I36" s="2" t="s">
        <v>9</v>
      </c>
      <c r="J36" s="20">
        <v>2</v>
      </c>
      <c r="K36" s="2" t="str">
        <f>VLOOKUP('U12 by Code'!I36,'U12 by Team'!$F$18:$L$33,7,0)</f>
        <v>AFC Bridgnorth Spartans</v>
      </c>
      <c r="L36" s="4" t="str">
        <f t="shared" ref="L36:L43" si="2">IF(OR(H36="",J36=""),F36,IF(H36=J36,F36,IF(H36&gt;J36,G36,K36)))</f>
        <v>Wrekin Lions</v>
      </c>
    </row>
    <row r="37" spans="1:12" x14ac:dyDescent="0.3">
      <c r="A37">
        <v>36</v>
      </c>
      <c r="B37" s="6" t="s">
        <v>135</v>
      </c>
      <c r="C37" t="s">
        <v>157</v>
      </c>
      <c r="D37" t="s">
        <v>4</v>
      </c>
      <c r="E37" s="39"/>
      <c r="F37" s="3" t="s">
        <v>43</v>
      </c>
      <c r="G37" s="2" t="str">
        <f>VLOOKUP('U12 by Code'!G37,'U12 by Team'!$F$18:$L$33,7,0)</f>
        <v>SAHA Storm</v>
      </c>
      <c r="H37" s="20">
        <v>3</v>
      </c>
      <c r="I37" s="2" t="s">
        <v>9</v>
      </c>
      <c r="J37" s="20">
        <v>0</v>
      </c>
      <c r="K37" s="14" t="str">
        <f>VLOOKUP('U12 by Code'!I37,'U12 by Team'!$F$18:$L$33,7,0)</f>
        <v>Wellington Amateurs United</v>
      </c>
      <c r="L37" s="4" t="str">
        <f t="shared" si="2"/>
        <v>SAHA Storm</v>
      </c>
    </row>
    <row r="38" spans="1:12" x14ac:dyDescent="0.3">
      <c r="A38">
        <v>37</v>
      </c>
      <c r="B38" s="6" t="s">
        <v>73</v>
      </c>
      <c r="C38" t="s">
        <v>157</v>
      </c>
      <c r="D38" t="s">
        <v>4</v>
      </c>
      <c r="E38" s="52"/>
      <c r="F38" s="3" t="s">
        <v>44</v>
      </c>
      <c r="G38" s="2" t="str">
        <f>VLOOKUP('U12 by Code'!G38,'U12 by Team'!$F$18:$L$33,7,0)</f>
        <v>Baschurch Juniors</v>
      </c>
      <c r="H38" s="20">
        <v>0</v>
      </c>
      <c r="I38" s="2" t="s">
        <v>9</v>
      </c>
      <c r="J38" s="20">
        <v>6</v>
      </c>
      <c r="K38" s="14" t="str">
        <f>VLOOKUP('U12 by Code'!I38,'U12 by Team'!$F$18:$L$33,7,0)</f>
        <v>Shifnal Harriers Falcons</v>
      </c>
      <c r="L38" s="4" t="str">
        <f t="shared" si="2"/>
        <v>Shifnal Harriers Falcons</v>
      </c>
    </row>
    <row r="39" spans="1:12" x14ac:dyDescent="0.3">
      <c r="A39">
        <v>38</v>
      </c>
      <c r="B39" s="7" t="s">
        <v>83</v>
      </c>
      <c r="C39" t="s">
        <v>157</v>
      </c>
      <c r="D39" t="s">
        <v>4</v>
      </c>
      <c r="E39" s="52"/>
      <c r="F39" s="3" t="s">
        <v>45</v>
      </c>
      <c r="G39" s="2" t="str">
        <f>VLOOKUP('U12 by Code'!G39,'U12 by Team'!$F$18:$L$33,7,0)</f>
        <v>Shifnal Harriers</v>
      </c>
      <c r="H39" s="20">
        <v>0</v>
      </c>
      <c r="I39" s="2" t="s">
        <v>9</v>
      </c>
      <c r="J39" s="20">
        <v>4</v>
      </c>
      <c r="K39" s="14" t="str">
        <f>VLOOKUP('U12 by Code'!I39,'U12 by Team'!$F$18:$L$33,7,0)</f>
        <v>Shrewsbury Juniors</v>
      </c>
      <c r="L39" s="4" t="str">
        <f t="shared" si="2"/>
        <v>Shrewsbury Juniors</v>
      </c>
    </row>
    <row r="40" spans="1:12" x14ac:dyDescent="0.3">
      <c r="B40" s="6"/>
      <c r="E40" s="53"/>
      <c r="F40" s="3" t="s">
        <v>46</v>
      </c>
      <c r="G40" s="2" t="str">
        <f>VLOOKUP('U12 by Code'!G40,'U12 by Team'!$F$18:$L$33,7,0)</f>
        <v>Randlay Colts Blues</v>
      </c>
      <c r="H40" s="20">
        <v>1</v>
      </c>
      <c r="I40" s="2" t="s">
        <v>9</v>
      </c>
      <c r="J40" s="20">
        <v>8</v>
      </c>
      <c r="K40" s="14" t="str">
        <f>VLOOKUP('U12 by Code'!I40,'U12 by Team'!$F$18:$L$33,7,0)</f>
        <v>Meresiders Maniacs</v>
      </c>
      <c r="L40" s="4" t="str">
        <f t="shared" si="2"/>
        <v>Meresiders Maniacs</v>
      </c>
    </row>
    <row r="41" spans="1:12" x14ac:dyDescent="0.3">
      <c r="F41" s="3" t="s">
        <v>47</v>
      </c>
      <c r="G41" s="2" t="str">
        <f>VLOOKUP('U12 by Code'!G41,'U12 by Team'!$F$18:$L$33,7,0)</f>
        <v>Admaston Juniors</v>
      </c>
      <c r="H41" s="20">
        <v>1</v>
      </c>
      <c r="I41" s="2" t="s">
        <v>9</v>
      </c>
      <c r="J41" s="20">
        <v>6</v>
      </c>
      <c r="K41" s="14" t="str">
        <f>VLOOKUP('U12 by Code'!I41,'U12 by Team'!$F$18:$L$33,7,0)</f>
        <v>Nova United</v>
      </c>
      <c r="L41" s="4" t="str">
        <f t="shared" si="2"/>
        <v>Nova United</v>
      </c>
    </row>
    <row r="42" spans="1:12" x14ac:dyDescent="0.3">
      <c r="F42" s="3" t="s">
        <v>48</v>
      </c>
      <c r="G42" s="2" t="str">
        <f>VLOOKUP('U12 by Code'!G42,'U12 by Team'!$F$18:$L$33,7,0)</f>
        <v>Lawley Lightmoor Allstars</v>
      </c>
      <c r="H42" s="20">
        <v>1</v>
      </c>
      <c r="I42" s="2" t="s">
        <v>9</v>
      </c>
      <c r="J42" s="20">
        <v>2</v>
      </c>
      <c r="K42" s="14" t="str">
        <f>VLOOKUP('U12 by Code'!I42,'U12 by Team'!$F$18:$L$33,7,0)</f>
        <v>Oswestry Lions</v>
      </c>
      <c r="L42" s="4" t="str">
        <f t="shared" si="2"/>
        <v>Oswestry Lions</v>
      </c>
    </row>
    <row r="43" spans="1:12" x14ac:dyDescent="0.3">
      <c r="B43" s="6"/>
      <c r="E43" s="39"/>
      <c r="F43" s="3" t="s">
        <v>49</v>
      </c>
      <c r="G43" s="2" t="str">
        <f>VLOOKUP('U12 by Code'!G43,'U12 by Team'!$F$18:$L$33,7,0)</f>
        <v>Worthen Juniors</v>
      </c>
      <c r="H43" s="20">
        <v>1</v>
      </c>
      <c r="I43" s="2" t="s">
        <v>9</v>
      </c>
      <c r="J43" s="20">
        <v>0</v>
      </c>
      <c r="K43" s="14" t="str">
        <f>VLOOKUP('U12 by Code'!I43,'U12 by Team'!$F$18:$L$33,7,0)</f>
        <v>Wrockwardine Wood</v>
      </c>
      <c r="L43" s="4" t="str">
        <f t="shared" si="2"/>
        <v>Worthen Juniors</v>
      </c>
    </row>
    <row r="46" spans="1:12" x14ac:dyDescent="0.3">
      <c r="B46" s="6"/>
    </row>
    <row r="49" spans="2:2" x14ac:dyDescent="0.3">
      <c r="B49" s="6"/>
    </row>
    <row r="50" spans="2:2" x14ac:dyDescent="0.3">
      <c r="B50" s="6"/>
    </row>
  </sheetData>
  <sheetProtection selectLockedCells="1"/>
  <mergeCells count="6">
    <mergeCell ref="F1:G1"/>
    <mergeCell ref="F35:G35"/>
    <mergeCell ref="N1:O1"/>
    <mergeCell ref="N15:O15"/>
    <mergeCell ref="N9:O9"/>
    <mergeCell ref="F17:G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CC00"/>
  </sheetPr>
  <dimension ref="A1:P55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33.4414062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9.109375" style="3"/>
    <col min="7" max="9" width="9.109375" style="2"/>
    <col min="11" max="16" width="9.109375" style="2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149</v>
      </c>
      <c r="L1" s="10" t="s">
        <v>84</v>
      </c>
    </row>
    <row r="2" spans="1:16" x14ac:dyDescent="0.3">
      <c r="A2">
        <v>1</v>
      </c>
      <c r="B2" t="s">
        <v>105</v>
      </c>
      <c r="C2" t="s">
        <v>156</v>
      </c>
      <c r="D2" t="s">
        <v>5</v>
      </c>
      <c r="F2" s="3" t="s">
        <v>12</v>
      </c>
      <c r="G2" s="2">
        <v>6</v>
      </c>
      <c r="H2" s="2" t="s">
        <v>9</v>
      </c>
      <c r="I2" s="2">
        <v>15</v>
      </c>
      <c r="K2" s="9"/>
      <c r="L2" s="3" t="s">
        <v>50</v>
      </c>
      <c r="M2" s="26" t="s">
        <v>44</v>
      </c>
      <c r="N2" s="2" t="s">
        <v>9</v>
      </c>
      <c r="O2" s="26" t="s">
        <v>46</v>
      </c>
    </row>
    <row r="3" spans="1:16" x14ac:dyDescent="0.3">
      <c r="A3">
        <v>2</v>
      </c>
      <c r="B3" t="s">
        <v>106</v>
      </c>
      <c r="C3" t="s">
        <v>156</v>
      </c>
      <c r="D3" t="s">
        <v>5</v>
      </c>
      <c r="F3" s="3" t="s">
        <v>13</v>
      </c>
      <c r="G3" s="2">
        <v>31</v>
      </c>
      <c r="H3" s="2" t="s">
        <v>9</v>
      </c>
      <c r="I3" s="2">
        <v>39</v>
      </c>
      <c r="K3" s="9"/>
      <c r="L3" s="3" t="s">
        <v>51</v>
      </c>
      <c r="M3" s="26" t="s">
        <v>43</v>
      </c>
      <c r="N3" s="2" t="s">
        <v>9</v>
      </c>
      <c r="O3" s="26" t="s">
        <v>49</v>
      </c>
    </row>
    <row r="4" spans="1:16" x14ac:dyDescent="0.3">
      <c r="A4">
        <v>3</v>
      </c>
      <c r="B4" t="s">
        <v>107</v>
      </c>
      <c r="C4" t="s">
        <v>156</v>
      </c>
      <c r="D4" t="s">
        <v>5</v>
      </c>
      <c r="F4" s="3" t="s">
        <v>14</v>
      </c>
      <c r="G4" s="2">
        <v>37</v>
      </c>
      <c r="H4" s="2" t="s">
        <v>9</v>
      </c>
      <c r="I4" s="2">
        <v>11</v>
      </c>
      <c r="K4" s="9"/>
      <c r="L4" s="3" t="s">
        <v>52</v>
      </c>
      <c r="M4" s="26" t="s">
        <v>48</v>
      </c>
      <c r="N4" s="2" t="s">
        <v>9</v>
      </c>
      <c r="O4" s="26" t="s">
        <v>42</v>
      </c>
    </row>
    <row r="5" spans="1:16" x14ac:dyDescent="0.3">
      <c r="A5">
        <v>4</v>
      </c>
      <c r="B5" t="s">
        <v>108</v>
      </c>
      <c r="C5" t="s">
        <v>156</v>
      </c>
      <c r="D5" t="s">
        <v>5</v>
      </c>
      <c r="F5" s="42" t="s">
        <v>15</v>
      </c>
      <c r="G5" s="43">
        <v>13</v>
      </c>
      <c r="H5" s="43" t="s">
        <v>9</v>
      </c>
      <c r="I5" s="2">
        <v>38</v>
      </c>
      <c r="K5" s="9"/>
      <c r="L5" s="3" t="s">
        <v>53</v>
      </c>
      <c r="M5" s="26" t="s">
        <v>45</v>
      </c>
      <c r="N5" s="2" t="s">
        <v>9</v>
      </c>
      <c r="O5" s="26" t="s">
        <v>47</v>
      </c>
    </row>
    <row r="6" spans="1:16" x14ac:dyDescent="0.3">
      <c r="A6">
        <v>5</v>
      </c>
      <c r="B6" s="6" t="s">
        <v>109</v>
      </c>
      <c r="C6" t="s">
        <v>156</v>
      </c>
      <c r="D6" t="s">
        <v>5</v>
      </c>
      <c r="F6" s="42" t="s">
        <v>16</v>
      </c>
      <c r="G6" s="43">
        <v>21</v>
      </c>
      <c r="H6" s="43" t="s">
        <v>9</v>
      </c>
      <c r="I6" s="2">
        <v>5</v>
      </c>
    </row>
    <row r="7" spans="1:16" x14ac:dyDescent="0.3">
      <c r="A7">
        <v>6</v>
      </c>
      <c r="B7" s="6" t="s">
        <v>89</v>
      </c>
      <c r="C7" t="s">
        <v>156</v>
      </c>
      <c r="D7" t="s">
        <v>5</v>
      </c>
      <c r="F7" s="42" t="s">
        <v>17</v>
      </c>
      <c r="G7" s="43">
        <v>3</v>
      </c>
      <c r="H7" s="43" t="s">
        <v>9</v>
      </c>
      <c r="I7" s="24">
        <v>20</v>
      </c>
      <c r="K7" s="24"/>
      <c r="L7" s="24"/>
      <c r="M7" s="24"/>
      <c r="N7" s="24"/>
      <c r="O7" s="24"/>
      <c r="P7" s="24"/>
    </row>
    <row r="8" spans="1:16" x14ac:dyDescent="0.3">
      <c r="A8">
        <v>7</v>
      </c>
      <c r="B8" t="s">
        <v>98</v>
      </c>
      <c r="C8" t="s">
        <v>156</v>
      </c>
      <c r="D8" t="s">
        <v>5</v>
      </c>
      <c r="F8" s="42" t="s">
        <v>18</v>
      </c>
      <c r="G8" s="43">
        <v>42</v>
      </c>
      <c r="H8" s="43" t="s">
        <v>9</v>
      </c>
      <c r="I8" s="24">
        <v>32</v>
      </c>
      <c r="K8" s="24"/>
      <c r="L8" s="24"/>
      <c r="M8" s="24"/>
      <c r="N8" s="24"/>
      <c r="O8" s="24"/>
      <c r="P8" s="24"/>
    </row>
    <row r="9" spans="1:16" x14ac:dyDescent="0.3">
      <c r="A9">
        <v>8</v>
      </c>
      <c r="B9" t="s">
        <v>100</v>
      </c>
      <c r="C9" t="s">
        <v>156</v>
      </c>
      <c r="D9" t="s">
        <v>5</v>
      </c>
      <c r="F9" s="42" t="s">
        <v>19</v>
      </c>
      <c r="G9" s="43">
        <v>10</v>
      </c>
      <c r="H9" s="43" t="s">
        <v>9</v>
      </c>
      <c r="I9" s="24">
        <v>23</v>
      </c>
      <c r="K9" s="24"/>
      <c r="L9" s="24"/>
      <c r="M9" s="24"/>
      <c r="N9" s="24"/>
      <c r="O9" s="24"/>
      <c r="P9" s="24"/>
    </row>
    <row r="10" spans="1:16" x14ac:dyDescent="0.3">
      <c r="A10">
        <v>9</v>
      </c>
      <c r="B10" t="s">
        <v>93</v>
      </c>
      <c r="C10" t="s">
        <v>156</v>
      </c>
      <c r="D10" t="s">
        <v>5</v>
      </c>
      <c r="F10" s="42" t="s">
        <v>20</v>
      </c>
      <c r="G10" s="43">
        <v>29</v>
      </c>
      <c r="H10" s="43" t="s">
        <v>9</v>
      </c>
      <c r="I10" s="24">
        <v>35</v>
      </c>
      <c r="K10" s="24"/>
      <c r="L10" s="24"/>
      <c r="M10" s="24"/>
      <c r="N10" s="24"/>
      <c r="O10" s="24"/>
      <c r="P10" s="24"/>
    </row>
    <row r="11" spans="1:16" x14ac:dyDescent="0.3">
      <c r="A11">
        <v>10</v>
      </c>
      <c r="B11" s="6" t="s">
        <v>110</v>
      </c>
      <c r="C11" t="s">
        <v>156</v>
      </c>
      <c r="D11" t="s">
        <v>5</v>
      </c>
      <c r="F11" s="42" t="s">
        <v>21</v>
      </c>
      <c r="G11" s="43">
        <v>22</v>
      </c>
      <c r="H11" s="43" t="s">
        <v>9</v>
      </c>
      <c r="I11" s="24">
        <v>24</v>
      </c>
      <c r="K11" s="24"/>
      <c r="L11" s="24"/>
      <c r="M11" s="24"/>
      <c r="N11" s="24"/>
      <c r="O11" s="24"/>
      <c r="P11" s="24"/>
    </row>
    <row r="12" spans="1:16" x14ac:dyDescent="0.3">
      <c r="A12">
        <v>11</v>
      </c>
      <c r="B12" s="6" t="s">
        <v>111</v>
      </c>
      <c r="C12" t="s">
        <v>156</v>
      </c>
      <c r="D12" t="s">
        <v>5</v>
      </c>
      <c r="F12" s="25"/>
      <c r="H12" s="26"/>
      <c r="L12" s="3"/>
    </row>
    <row r="13" spans="1:16" x14ac:dyDescent="0.3">
      <c r="A13">
        <v>12</v>
      </c>
      <c r="B13" t="s">
        <v>112</v>
      </c>
      <c r="C13" t="s">
        <v>156</v>
      </c>
      <c r="D13" t="s">
        <v>5</v>
      </c>
      <c r="L13" s="3"/>
    </row>
    <row r="14" spans="1:16" x14ac:dyDescent="0.3">
      <c r="A14">
        <v>13</v>
      </c>
      <c r="B14" t="s">
        <v>91</v>
      </c>
      <c r="C14" t="s">
        <v>156</v>
      </c>
      <c r="D14" t="s">
        <v>5</v>
      </c>
      <c r="F14" s="46" t="s">
        <v>151</v>
      </c>
      <c r="G14" s="47"/>
      <c r="L14" s="54" t="s">
        <v>85</v>
      </c>
      <c r="M14" s="55"/>
    </row>
    <row r="15" spans="1:16" x14ac:dyDescent="0.3">
      <c r="A15">
        <v>14</v>
      </c>
      <c r="B15" t="s">
        <v>92</v>
      </c>
      <c r="C15" t="s">
        <v>156</v>
      </c>
      <c r="D15" t="s">
        <v>5</v>
      </c>
      <c r="F15" s="3" t="s">
        <v>26</v>
      </c>
      <c r="G15" s="26">
        <v>30</v>
      </c>
      <c r="H15" s="2" t="s">
        <v>9</v>
      </c>
      <c r="I15" s="26">
        <v>14</v>
      </c>
      <c r="L15" s="3" t="s">
        <v>54</v>
      </c>
      <c r="M15" s="28" t="s">
        <v>50</v>
      </c>
      <c r="N15" s="2" t="s">
        <v>9</v>
      </c>
      <c r="O15" s="28" t="s">
        <v>51</v>
      </c>
    </row>
    <row r="16" spans="1:16" x14ac:dyDescent="0.3">
      <c r="A16">
        <v>15</v>
      </c>
      <c r="B16" s="6" t="s">
        <v>113</v>
      </c>
      <c r="C16" t="s">
        <v>156</v>
      </c>
      <c r="D16" t="s">
        <v>5</v>
      </c>
      <c r="F16" s="3" t="s">
        <v>27</v>
      </c>
      <c r="G16" s="15">
        <v>16</v>
      </c>
      <c r="H16" s="2" t="s">
        <v>9</v>
      </c>
      <c r="I16" s="26">
        <v>28</v>
      </c>
      <c r="L16" s="3" t="s">
        <v>55</v>
      </c>
      <c r="M16" s="28" t="s">
        <v>53</v>
      </c>
      <c r="N16" s="2" t="s">
        <v>9</v>
      </c>
      <c r="O16" s="28" t="s">
        <v>52</v>
      </c>
    </row>
    <row r="17" spans="1:15" x14ac:dyDescent="0.3">
      <c r="A17">
        <v>16</v>
      </c>
      <c r="B17" t="s">
        <v>101</v>
      </c>
      <c r="C17" t="s">
        <v>156</v>
      </c>
      <c r="D17" t="s">
        <v>5</v>
      </c>
      <c r="F17" s="3" t="s">
        <v>28</v>
      </c>
      <c r="G17" s="2" t="s">
        <v>16</v>
      </c>
      <c r="H17" s="2" t="s">
        <v>9</v>
      </c>
      <c r="I17" s="2" t="s">
        <v>14</v>
      </c>
    </row>
    <row r="18" spans="1:15" x14ac:dyDescent="0.3">
      <c r="A18">
        <v>17</v>
      </c>
      <c r="B18" t="s">
        <v>114</v>
      </c>
      <c r="C18" t="s">
        <v>156</v>
      </c>
      <c r="D18" t="s">
        <v>5</v>
      </c>
      <c r="F18" s="3" t="s">
        <v>29</v>
      </c>
      <c r="G18" s="9">
        <v>9</v>
      </c>
      <c r="H18" s="2" t="s">
        <v>9</v>
      </c>
      <c r="I18" s="2">
        <v>1</v>
      </c>
      <c r="L18" s="3"/>
    </row>
    <row r="19" spans="1:15" x14ac:dyDescent="0.3">
      <c r="A19">
        <v>18</v>
      </c>
      <c r="B19" t="s">
        <v>103</v>
      </c>
      <c r="C19" t="s">
        <v>156</v>
      </c>
      <c r="D19" t="s">
        <v>5</v>
      </c>
      <c r="F19" s="3" t="s">
        <v>30</v>
      </c>
      <c r="G19" s="9">
        <v>36</v>
      </c>
      <c r="H19" s="2" t="s">
        <v>9</v>
      </c>
      <c r="I19" s="15" t="s">
        <v>13</v>
      </c>
    </row>
    <row r="20" spans="1:15" x14ac:dyDescent="0.3">
      <c r="A20">
        <v>19</v>
      </c>
      <c r="B20" s="6" t="s">
        <v>115</v>
      </c>
      <c r="C20" t="s">
        <v>156</v>
      </c>
      <c r="D20" t="s">
        <v>5</v>
      </c>
      <c r="F20" s="3" t="s">
        <v>32</v>
      </c>
      <c r="G20" s="2">
        <v>8</v>
      </c>
      <c r="H20" s="2" t="s">
        <v>9</v>
      </c>
      <c r="I20" s="15" t="s">
        <v>21</v>
      </c>
      <c r="L20" s="54" t="s">
        <v>58</v>
      </c>
      <c r="M20" s="55"/>
    </row>
    <row r="21" spans="1:15" x14ac:dyDescent="0.3">
      <c r="A21">
        <v>20</v>
      </c>
      <c r="B21" t="s">
        <v>59</v>
      </c>
      <c r="C21" t="s">
        <v>157</v>
      </c>
      <c r="D21" t="s">
        <v>5</v>
      </c>
      <c r="F21" s="3" t="s">
        <v>31</v>
      </c>
      <c r="G21" s="15">
        <v>27</v>
      </c>
      <c r="H21" s="2" t="s">
        <v>9</v>
      </c>
      <c r="I21" s="26">
        <v>7</v>
      </c>
      <c r="L21" s="3" t="s">
        <v>56</v>
      </c>
      <c r="M21" s="11"/>
      <c r="N21" s="2" t="s">
        <v>9</v>
      </c>
      <c r="O21" s="11"/>
    </row>
    <row r="22" spans="1:15" x14ac:dyDescent="0.3">
      <c r="A22">
        <v>21</v>
      </c>
      <c r="B22" s="6" t="s">
        <v>62</v>
      </c>
      <c r="C22" t="s">
        <v>157</v>
      </c>
      <c r="D22" t="s">
        <v>5</v>
      </c>
      <c r="F22" s="3" t="s">
        <v>33</v>
      </c>
      <c r="G22" s="15">
        <v>17</v>
      </c>
      <c r="H22" s="2" t="s">
        <v>9</v>
      </c>
      <c r="I22" s="26" t="s">
        <v>15</v>
      </c>
    </row>
    <row r="23" spans="1:15" x14ac:dyDescent="0.3">
      <c r="A23">
        <v>22</v>
      </c>
      <c r="B23" t="s">
        <v>64</v>
      </c>
      <c r="C23" t="s">
        <v>157</v>
      </c>
      <c r="D23" t="s">
        <v>5</v>
      </c>
      <c r="F23" s="3" t="s">
        <v>35</v>
      </c>
      <c r="G23" s="2" t="s">
        <v>12</v>
      </c>
      <c r="H23" s="2" t="s">
        <v>9</v>
      </c>
      <c r="I23" s="26">
        <v>41</v>
      </c>
    </row>
    <row r="24" spans="1:15" x14ac:dyDescent="0.3">
      <c r="A24">
        <v>23</v>
      </c>
      <c r="B24" t="s">
        <v>136</v>
      </c>
      <c r="C24" t="s">
        <v>157</v>
      </c>
      <c r="D24" t="s">
        <v>5</v>
      </c>
      <c r="F24" s="3" t="s">
        <v>34</v>
      </c>
      <c r="G24" s="2">
        <v>2</v>
      </c>
      <c r="H24" s="2" t="s">
        <v>9</v>
      </c>
      <c r="I24" s="2">
        <v>26</v>
      </c>
    </row>
    <row r="25" spans="1:15" x14ac:dyDescent="0.3">
      <c r="A25">
        <v>24</v>
      </c>
      <c r="B25" t="s">
        <v>82</v>
      </c>
      <c r="C25" t="s">
        <v>157</v>
      </c>
      <c r="D25" t="s">
        <v>5</v>
      </c>
      <c r="F25" s="3" t="s">
        <v>36</v>
      </c>
      <c r="G25" s="2">
        <v>12</v>
      </c>
      <c r="H25" s="2" t="s">
        <v>9</v>
      </c>
      <c r="I25" s="2" t="s">
        <v>19</v>
      </c>
    </row>
    <row r="26" spans="1:15" x14ac:dyDescent="0.3">
      <c r="A26">
        <v>25</v>
      </c>
      <c r="B26" s="6" t="s">
        <v>63</v>
      </c>
      <c r="C26" t="s">
        <v>157</v>
      </c>
      <c r="D26" t="s">
        <v>5</v>
      </c>
      <c r="F26" s="3" t="s">
        <v>37</v>
      </c>
      <c r="G26" s="26">
        <v>25</v>
      </c>
      <c r="H26" s="2" t="s">
        <v>9</v>
      </c>
      <c r="I26" s="26">
        <v>40</v>
      </c>
    </row>
    <row r="27" spans="1:15" x14ac:dyDescent="0.3">
      <c r="A27">
        <v>26</v>
      </c>
      <c r="B27" t="s">
        <v>66</v>
      </c>
      <c r="C27" t="s">
        <v>157</v>
      </c>
      <c r="D27" t="s">
        <v>5</v>
      </c>
      <c r="F27" s="3" t="s">
        <v>38</v>
      </c>
      <c r="G27" s="26">
        <v>34</v>
      </c>
      <c r="H27" s="2" t="s">
        <v>9</v>
      </c>
      <c r="I27" s="26">
        <v>18</v>
      </c>
    </row>
    <row r="28" spans="1:15" x14ac:dyDescent="0.3">
      <c r="A28">
        <v>27</v>
      </c>
      <c r="B28" t="s">
        <v>78</v>
      </c>
      <c r="C28" t="s">
        <v>157</v>
      </c>
      <c r="D28" t="s">
        <v>5</v>
      </c>
      <c r="F28" s="3" t="s">
        <v>39</v>
      </c>
      <c r="G28" s="26">
        <v>4</v>
      </c>
      <c r="H28" s="2" t="s">
        <v>9</v>
      </c>
      <c r="I28" s="9" t="s">
        <v>18</v>
      </c>
    </row>
    <row r="29" spans="1:15" x14ac:dyDescent="0.3">
      <c r="A29">
        <v>28</v>
      </c>
      <c r="B29" s="6" t="s">
        <v>61</v>
      </c>
      <c r="C29" t="s">
        <v>157</v>
      </c>
      <c r="D29" t="s">
        <v>5</v>
      </c>
      <c r="F29" s="3" t="s">
        <v>40</v>
      </c>
      <c r="G29" s="2" t="s">
        <v>17</v>
      </c>
      <c r="H29" s="2" t="s">
        <v>9</v>
      </c>
      <c r="I29" s="2" t="s">
        <v>20</v>
      </c>
    </row>
    <row r="30" spans="1:15" x14ac:dyDescent="0.3">
      <c r="A30">
        <v>29</v>
      </c>
      <c r="B30" s="6" t="s">
        <v>81</v>
      </c>
      <c r="C30" t="s">
        <v>157</v>
      </c>
      <c r="D30" t="s">
        <v>5</v>
      </c>
      <c r="F30" s="3" t="s">
        <v>41</v>
      </c>
      <c r="G30" s="2">
        <v>19</v>
      </c>
      <c r="H30" s="2" t="s">
        <v>9</v>
      </c>
      <c r="I30" s="2">
        <v>33</v>
      </c>
    </row>
    <row r="31" spans="1:15" x14ac:dyDescent="0.3">
      <c r="A31">
        <v>30</v>
      </c>
      <c r="B31" s="6" t="s">
        <v>67</v>
      </c>
      <c r="C31" t="s">
        <v>157</v>
      </c>
      <c r="D31" t="s">
        <v>5</v>
      </c>
    </row>
    <row r="32" spans="1:15" x14ac:dyDescent="0.3">
      <c r="A32">
        <v>31</v>
      </c>
      <c r="B32" t="s">
        <v>60</v>
      </c>
      <c r="C32" t="s">
        <v>157</v>
      </c>
      <c r="D32" t="s">
        <v>5</v>
      </c>
    </row>
    <row r="33" spans="1:9" x14ac:dyDescent="0.3">
      <c r="A33">
        <v>32</v>
      </c>
      <c r="B33" s="6" t="s">
        <v>74</v>
      </c>
      <c r="C33" t="s">
        <v>157</v>
      </c>
      <c r="D33" t="s">
        <v>5</v>
      </c>
    </row>
    <row r="34" spans="1:9" x14ac:dyDescent="0.3">
      <c r="A34">
        <v>33</v>
      </c>
      <c r="B34" s="6" t="s">
        <v>68</v>
      </c>
      <c r="C34" t="s">
        <v>157</v>
      </c>
      <c r="D34" t="s">
        <v>5</v>
      </c>
      <c r="F34" s="46" t="s">
        <v>153</v>
      </c>
      <c r="G34" s="47"/>
    </row>
    <row r="35" spans="1:9" x14ac:dyDescent="0.3">
      <c r="A35">
        <v>34</v>
      </c>
      <c r="B35" t="s">
        <v>71</v>
      </c>
      <c r="C35" t="s">
        <v>157</v>
      </c>
      <c r="D35" t="s">
        <v>5</v>
      </c>
      <c r="F35" s="3" t="s">
        <v>42</v>
      </c>
      <c r="G35" s="26" t="s">
        <v>27</v>
      </c>
      <c r="H35" s="2" t="s">
        <v>9</v>
      </c>
      <c r="I35" s="26" t="s">
        <v>35</v>
      </c>
    </row>
    <row r="36" spans="1:9" x14ac:dyDescent="0.3">
      <c r="A36">
        <v>35</v>
      </c>
      <c r="B36" s="6" t="s">
        <v>131</v>
      </c>
      <c r="C36" t="s">
        <v>157</v>
      </c>
      <c r="D36" t="s">
        <v>5</v>
      </c>
      <c r="F36" s="3" t="s">
        <v>43</v>
      </c>
      <c r="G36" s="26" t="s">
        <v>38</v>
      </c>
      <c r="H36" s="2" t="s">
        <v>9</v>
      </c>
      <c r="I36" s="26" t="s">
        <v>33</v>
      </c>
    </row>
    <row r="37" spans="1:9" x14ac:dyDescent="0.3">
      <c r="A37">
        <v>36</v>
      </c>
      <c r="B37" s="6" t="s">
        <v>79</v>
      </c>
      <c r="C37" t="s">
        <v>157</v>
      </c>
      <c r="D37" t="s">
        <v>5</v>
      </c>
      <c r="F37" s="3" t="s">
        <v>44</v>
      </c>
      <c r="G37" s="26" t="s">
        <v>26</v>
      </c>
      <c r="H37" s="2" t="s">
        <v>9</v>
      </c>
      <c r="I37" s="26" t="s">
        <v>28</v>
      </c>
    </row>
    <row r="38" spans="1:9" x14ac:dyDescent="0.3">
      <c r="A38">
        <v>37</v>
      </c>
      <c r="B38" s="6" t="s">
        <v>137</v>
      </c>
      <c r="C38" t="s">
        <v>157</v>
      </c>
      <c r="D38" t="s">
        <v>5</v>
      </c>
      <c r="F38" s="3" t="s">
        <v>45</v>
      </c>
      <c r="G38" s="26" t="s">
        <v>30</v>
      </c>
      <c r="H38" s="2" t="s">
        <v>9</v>
      </c>
      <c r="I38" s="26" t="s">
        <v>36</v>
      </c>
    </row>
    <row r="39" spans="1:9" x14ac:dyDescent="0.3">
      <c r="A39">
        <v>38</v>
      </c>
      <c r="B39" t="s">
        <v>73</v>
      </c>
      <c r="C39" t="s">
        <v>157</v>
      </c>
      <c r="D39" t="s">
        <v>5</v>
      </c>
      <c r="F39" s="3" t="s">
        <v>46</v>
      </c>
      <c r="G39" s="26" t="s">
        <v>34</v>
      </c>
      <c r="H39" s="2" t="s">
        <v>9</v>
      </c>
      <c r="I39" s="26" t="s">
        <v>41</v>
      </c>
    </row>
    <row r="40" spans="1:9" x14ac:dyDescent="0.3">
      <c r="A40">
        <v>39</v>
      </c>
      <c r="B40" s="6" t="s">
        <v>72</v>
      </c>
      <c r="C40" t="s">
        <v>157</v>
      </c>
      <c r="D40" t="s">
        <v>5</v>
      </c>
      <c r="F40" s="3" t="s">
        <v>47</v>
      </c>
      <c r="G40" s="26" t="s">
        <v>31</v>
      </c>
      <c r="H40" s="2" t="s">
        <v>9</v>
      </c>
      <c r="I40" s="26" t="s">
        <v>29</v>
      </c>
    </row>
    <row r="41" spans="1:9" x14ac:dyDescent="0.3">
      <c r="A41">
        <v>40</v>
      </c>
      <c r="B41" s="6" t="s">
        <v>75</v>
      </c>
      <c r="C41" t="s">
        <v>157</v>
      </c>
      <c r="D41" t="s">
        <v>5</v>
      </c>
      <c r="F41" s="3" t="s">
        <v>48</v>
      </c>
      <c r="G41" s="26" t="s">
        <v>32</v>
      </c>
      <c r="H41" s="2" t="s">
        <v>9</v>
      </c>
      <c r="I41" s="26" t="s">
        <v>40</v>
      </c>
    </row>
    <row r="42" spans="1:9" x14ac:dyDescent="0.3">
      <c r="A42">
        <v>41</v>
      </c>
      <c r="B42" s="6" t="s">
        <v>80</v>
      </c>
      <c r="C42" t="s">
        <v>157</v>
      </c>
      <c r="D42" t="s">
        <v>5</v>
      </c>
      <c r="F42" s="3" t="s">
        <v>49</v>
      </c>
      <c r="G42" s="26" t="s">
        <v>39</v>
      </c>
      <c r="H42" s="2" t="s">
        <v>9</v>
      </c>
      <c r="I42" s="26" t="s">
        <v>37</v>
      </c>
    </row>
    <row r="43" spans="1:9" x14ac:dyDescent="0.3">
      <c r="A43">
        <v>42</v>
      </c>
      <c r="B43" t="s">
        <v>70</v>
      </c>
      <c r="C43" t="s">
        <v>157</v>
      </c>
      <c r="D43" t="s">
        <v>5</v>
      </c>
    </row>
    <row r="44" spans="1:9" x14ac:dyDescent="0.3">
      <c r="B44" s="6"/>
    </row>
    <row r="45" spans="1:9" x14ac:dyDescent="0.3">
      <c r="B45" s="6"/>
    </row>
    <row r="46" spans="1:9" x14ac:dyDescent="0.3">
      <c r="B46" s="6"/>
    </row>
    <row r="47" spans="1:9" x14ac:dyDescent="0.3">
      <c r="B47" s="6"/>
    </row>
    <row r="49" spans="2:2" x14ac:dyDescent="0.3">
      <c r="B49" s="6"/>
    </row>
    <row r="50" spans="2:2" x14ac:dyDescent="0.3">
      <c r="B50" s="6"/>
    </row>
    <row r="54" spans="2:2" x14ac:dyDescent="0.3">
      <c r="B54" s="6"/>
    </row>
    <row r="55" spans="2:2" x14ac:dyDescent="0.3">
      <c r="B55" s="6"/>
    </row>
  </sheetData>
  <sheetProtection selectLockedCells="1"/>
  <sortState ref="B2:C38">
    <sortCondition ref="B2:B38"/>
  </sortState>
  <mergeCells count="2">
    <mergeCell ref="L20:M20"/>
    <mergeCell ref="L14:M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CC00"/>
  </sheetPr>
  <dimension ref="A1:T53"/>
  <sheetViews>
    <sheetView topLeftCell="H1" zoomScale="90" zoomScaleNormal="90" workbookViewId="0">
      <selection activeCell="S24" sqref="S24"/>
    </sheetView>
  </sheetViews>
  <sheetFormatPr defaultRowHeight="14.4" x14ac:dyDescent="0.3"/>
  <cols>
    <col min="1" max="1" width="5.88671875" bestFit="1" customWidth="1"/>
    <col min="2" max="2" width="29.109375" bestFit="1" customWidth="1"/>
    <col min="3" max="3" width="22.44140625" bestFit="1" customWidth="1"/>
    <col min="4" max="4" width="10.44140625" bestFit="1" customWidth="1"/>
    <col min="5" max="5" width="11.5546875" style="30" bestFit="1" customWidth="1"/>
    <col min="6" max="6" width="9.109375" style="3"/>
    <col min="7" max="7" width="31.109375" style="2" bestFit="1" customWidth="1"/>
    <col min="8" max="8" width="5.6640625" style="20" customWidth="1"/>
    <col min="9" max="9" width="9.109375" style="2"/>
    <col min="10" max="10" width="5.6640625" style="20" customWidth="1"/>
    <col min="11" max="11" width="33.44140625" style="2" bestFit="1" customWidth="1"/>
    <col min="12" max="12" width="31.5546875" style="4" bestFit="1" customWidth="1"/>
    <col min="13" max="13" width="11.5546875" style="2" customWidth="1"/>
    <col min="14" max="14" width="9.109375" style="2"/>
    <col min="15" max="15" width="31.109375" style="2" bestFit="1" customWidth="1"/>
    <col min="16" max="16" width="5.6640625" style="20" customWidth="1"/>
    <col min="17" max="17" width="9.109375" style="2"/>
    <col min="18" max="18" width="5.6640625" style="20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4" t="s">
        <v>149</v>
      </c>
      <c r="G1" s="55"/>
      <c r="H1" s="19" t="s">
        <v>11</v>
      </c>
      <c r="J1" s="19" t="s">
        <v>10</v>
      </c>
      <c r="L1" s="4" t="s">
        <v>57</v>
      </c>
      <c r="N1" s="54" t="s">
        <v>160</v>
      </c>
      <c r="O1" s="55"/>
      <c r="P1" s="19" t="s">
        <v>11</v>
      </c>
      <c r="R1" s="19" t="s">
        <v>10</v>
      </c>
      <c r="T1" s="4" t="s">
        <v>57</v>
      </c>
    </row>
    <row r="2" spans="1:20" x14ac:dyDescent="0.3">
      <c r="A2">
        <v>1</v>
      </c>
      <c r="B2" t="s">
        <v>105</v>
      </c>
      <c r="C2" t="s">
        <v>156</v>
      </c>
      <c r="D2" t="s">
        <v>5</v>
      </c>
      <c r="F2" s="3" t="s">
        <v>12</v>
      </c>
      <c r="G2" s="2" t="str">
        <f>IF(ISERROR(VLOOKUP('U13 by Code'!G2,'U13 by Team'!$A$2:$B$44,2,0))=TRUE,'U13 by Code'!G2,VLOOKUP('U13 by Code'!G2,'U13 by Team'!$A$2:$B$44,2,0))</f>
        <v>Shrewsbury Juniors</v>
      </c>
      <c r="H2" s="20">
        <v>26</v>
      </c>
      <c r="I2" s="2" t="s">
        <v>9</v>
      </c>
      <c r="J2" s="20">
        <v>0</v>
      </c>
      <c r="K2" s="2" t="str">
        <f>IF(ISERROR(VLOOKUP('U13 by Code'!I2,'U13 by Team'!$A$2:$B$44,2,0))=TRUE,'U13 by Code'!I2,VLOOKUP('U13 by Code'!I2,'U13 by Team'!$A$2:$B$44,2,0))</f>
        <v>Ellesmere Rangers</v>
      </c>
      <c r="L2" s="4" t="str">
        <f t="shared" ref="L2:L11" si="0">IF(OR(H2="",J2=""),F2,IF(H2=J2,F2,IF(H2&gt;J2,G2,K2)))</f>
        <v>Shrewsbury Juniors</v>
      </c>
      <c r="M2" s="40"/>
      <c r="N2" s="3" t="s">
        <v>50</v>
      </c>
      <c r="O2" s="2" t="str">
        <f>VLOOKUP('U13 by Code'!M2,'U13 by Team'!$F$35:$L$42,7,0)</f>
        <v>Oakengates Rangers</v>
      </c>
      <c r="P2" s="20">
        <v>4</v>
      </c>
      <c r="Q2" s="2" t="s">
        <v>9</v>
      </c>
      <c r="R2" s="20">
        <v>1</v>
      </c>
      <c r="S2" s="2" t="str">
        <f>VLOOKUP('U13 by Code'!O2,'U13 by Team'!$F$35:$L$42,7,0)</f>
        <v>Oswestry</v>
      </c>
      <c r="T2" s="4" t="str">
        <f>IF(OR(P2="",R2=""),N2,IF(P2=R2,N2,IF(P2&gt;R2,O2,S2)))</f>
        <v>Oakengates Rangers</v>
      </c>
    </row>
    <row r="3" spans="1:20" x14ac:dyDescent="0.3">
      <c r="A3">
        <v>2</v>
      </c>
      <c r="B3" t="s">
        <v>106</v>
      </c>
      <c r="C3" t="s">
        <v>156</v>
      </c>
      <c r="D3" t="s">
        <v>5</v>
      </c>
      <c r="F3" s="3" t="s">
        <v>13</v>
      </c>
      <c r="G3" s="2" t="str">
        <f>IF(ISERROR(VLOOKUP('U13 by Code'!G3,'U13 by Team'!$A$2:$B$44,2,0))=TRUE,'U13 by Code'!G3,VLOOKUP('U13 by Code'!G3,'U13 by Team'!$A$2:$B$44,2,0))</f>
        <v>Lawley Lightmoor Galaxy</v>
      </c>
      <c r="H3" s="20">
        <v>5</v>
      </c>
      <c r="I3" s="2" t="s">
        <v>9</v>
      </c>
      <c r="J3" s="20">
        <v>2</v>
      </c>
      <c r="K3" s="2" t="str">
        <f>IF(ISERROR(VLOOKUP('U13 by Code'!I3,'U13 by Team'!$A$2:$B$44,2,0))=TRUE,'U13 by Code'!I3,VLOOKUP('U13 by Code'!I3,'U13 by Team'!$A$2:$B$44,2,0))</f>
        <v>Telford Juniors</v>
      </c>
      <c r="L3" s="4" t="str">
        <f t="shared" si="0"/>
        <v>Lawley Lightmoor Galaxy</v>
      </c>
      <c r="M3" s="40"/>
      <c r="N3" s="3" t="s">
        <v>51</v>
      </c>
      <c r="O3" s="2" t="str">
        <f>VLOOKUP('U13 by Code'!M3,'U13 by Team'!$F$35:$L$42,7,0)</f>
        <v>Wrekin Tigers</v>
      </c>
      <c r="P3" s="20">
        <v>0</v>
      </c>
      <c r="Q3" s="2" t="s">
        <v>9</v>
      </c>
      <c r="R3" s="20">
        <v>3</v>
      </c>
      <c r="S3" s="2" t="str">
        <f>VLOOKUP('U13 by Code'!O3,'U13 by Team'!$F$35:$L$42,7,0)</f>
        <v>Prees Predators</v>
      </c>
      <c r="T3" s="4" t="str">
        <f>IF(OR(P3="",R3=""),N3,IF(P3=R3,N3,IF(P3&gt;R3,O3,S3)))</f>
        <v>Prees Predators</v>
      </c>
    </row>
    <row r="4" spans="1:20" x14ac:dyDescent="0.3">
      <c r="A4">
        <v>3</v>
      </c>
      <c r="B4" t="s">
        <v>107</v>
      </c>
      <c r="C4" t="s">
        <v>156</v>
      </c>
      <c r="D4" t="s">
        <v>5</v>
      </c>
      <c r="F4" s="3" t="s">
        <v>14</v>
      </c>
      <c r="G4" s="2" t="str">
        <f>IF(ISERROR(VLOOKUP('U13 by Code'!G4,'U13 by Team'!$A$2:$B$44,2,0))=TRUE,'U13 by Code'!G4,VLOOKUP('U13 by Code'!G4,'U13 by Team'!$A$2:$B$44,2,0))</f>
        <v>Nova United Black</v>
      </c>
      <c r="H4" s="20">
        <v>0</v>
      </c>
      <c r="I4" s="2" t="s">
        <v>9</v>
      </c>
      <c r="J4" s="20">
        <v>5</v>
      </c>
      <c r="K4" s="2" t="str">
        <f>IF(ISERROR(VLOOKUP('U13 by Code'!I4,'U13 by Team'!$A$2:$B$44,2,0))=TRUE,'U13 by Code'!I4,VLOOKUP('U13 by Code'!I4,'U13 by Team'!$A$2:$B$44,2,0))</f>
        <v>SAHA Colts</v>
      </c>
      <c r="L4" s="4" t="str">
        <f t="shared" si="0"/>
        <v>SAHA Colts</v>
      </c>
      <c r="M4" s="40">
        <v>42778</v>
      </c>
      <c r="N4" s="3" t="s">
        <v>52</v>
      </c>
      <c r="O4" s="2" t="str">
        <f>VLOOKUP('U13 by Code'!M4,'U13 by Team'!$F$35:$L$42,7,0)</f>
        <v>Wrekin Panthers</v>
      </c>
      <c r="P4" s="20">
        <v>4</v>
      </c>
      <c r="Q4" s="2" t="s">
        <v>9</v>
      </c>
      <c r="R4" s="20">
        <v>2</v>
      </c>
      <c r="S4" s="2" t="str">
        <f>VLOOKUP('U13 by Code'!O4,'U13 by Team'!$F$35:$L$42,7,0)</f>
        <v>Ercall Colts</v>
      </c>
      <c r="T4" s="4" t="str">
        <f>IF(OR(P4="",R4=""),N4,IF(P4=R4,N4,IF(P4&gt;R4,O4,S4)))</f>
        <v>Wrekin Panthers</v>
      </c>
    </row>
    <row r="5" spans="1:20" x14ac:dyDescent="0.3">
      <c r="A5">
        <v>4</v>
      </c>
      <c r="B5" t="s">
        <v>108</v>
      </c>
      <c r="C5" t="s">
        <v>156</v>
      </c>
      <c r="D5" t="s">
        <v>5</v>
      </c>
      <c r="F5" s="42" t="s">
        <v>15</v>
      </c>
      <c r="G5" s="43" t="str">
        <f>IF(ISERROR(VLOOKUP('U13 by Code'!G5,'U13 by Team'!$A$2:$B$44,2,0))=TRUE,'U13 by Code'!G5,VLOOKUP('U13 by Code'!G5,'U13 by Team'!$A$2:$B$44,2,0))</f>
        <v>Up &amp; Comers Eagles</v>
      </c>
      <c r="H5" s="20">
        <v>4</v>
      </c>
      <c r="I5" s="43" t="s">
        <v>9</v>
      </c>
      <c r="J5" s="20">
        <v>5</v>
      </c>
      <c r="K5" s="43" t="str">
        <f>IF(ISERROR(VLOOKUP('U13 by Code'!I5,'U13 by Team'!$A$2:$B$44,2,0))=TRUE,'U13 by Code'!I5,VLOOKUP('U13 by Code'!I5,'U13 by Team'!$A$2:$B$44,2,0))</f>
        <v>Wrockwardine Wood</v>
      </c>
      <c r="L5" s="4" t="str">
        <f t="shared" si="0"/>
        <v>Wrockwardine Wood</v>
      </c>
      <c r="M5" s="40">
        <v>42778</v>
      </c>
      <c r="N5" s="3" t="s">
        <v>53</v>
      </c>
      <c r="O5" s="2" t="str">
        <f>VLOOKUP('U13 by Code'!M5,'U13 by Team'!$F$35:$L$42,7,0)</f>
        <v>Lawley Lightmoor Galaxy</v>
      </c>
      <c r="P5" s="20">
        <v>2</v>
      </c>
      <c r="Q5" s="2" t="s">
        <v>9</v>
      </c>
      <c r="R5" s="20">
        <v>6</v>
      </c>
      <c r="S5" s="2" t="str">
        <f>VLOOKUP('U13 by Code'!O5,'U13 by Team'!$F$35:$L$42,7,0)</f>
        <v>Bayston Hill Juniors</v>
      </c>
      <c r="T5" s="4" t="str">
        <f>IF(OR(P5="",R5=""),N5,IF(P5=R5,N5,IF(P5&gt;R5,O5,S5)))</f>
        <v>Bayston Hill Juniors</v>
      </c>
    </row>
    <row r="6" spans="1:20" x14ac:dyDescent="0.3">
      <c r="A6">
        <v>5</v>
      </c>
      <c r="B6" s="6" t="s">
        <v>109</v>
      </c>
      <c r="C6" t="s">
        <v>156</v>
      </c>
      <c r="D6" t="s">
        <v>5</v>
      </c>
      <c r="F6" s="42" t="s">
        <v>16</v>
      </c>
      <c r="G6" s="43" t="str">
        <f>IF(ISERROR(VLOOKUP('U13 by Code'!G6,'U13 by Team'!$A$2:$B$44,2,0))=TRUE,'U13 by Code'!G6,VLOOKUP('U13 by Code'!G6,'U13 by Team'!$A$2:$B$44,2,0))</f>
        <v>Oakengates Rangers</v>
      </c>
      <c r="H6" s="20">
        <v>9</v>
      </c>
      <c r="I6" s="43" t="s">
        <v>9</v>
      </c>
      <c r="J6" s="20">
        <v>1</v>
      </c>
      <c r="K6" s="43" t="str">
        <f>IF(ISERROR(VLOOKUP('U13 by Code'!I6,'U13 by Team'!$A$2:$B$44,2,0))=TRUE,'U13 by Code'!I6,VLOOKUP('U13 by Code'!I6,'U13 by Team'!$A$2:$B$44,2,0))</f>
        <v>SAHA Tigers</v>
      </c>
      <c r="L6" s="4" t="str">
        <f t="shared" si="0"/>
        <v>Oakengates Rangers</v>
      </c>
    </row>
    <row r="7" spans="1:20" x14ac:dyDescent="0.3">
      <c r="A7">
        <v>6</v>
      </c>
      <c r="B7" s="6" t="s">
        <v>89</v>
      </c>
      <c r="C7" t="s">
        <v>156</v>
      </c>
      <c r="D7" t="s">
        <v>5</v>
      </c>
      <c r="F7" s="42" t="s">
        <v>17</v>
      </c>
      <c r="G7" s="43" t="str">
        <f>IF(ISERROR(VLOOKUP('U13 by Code'!G7,'U13 by Team'!$A$2:$B$44,2,0))=TRUE,'U13 by Code'!G7,VLOOKUP('U13 by Code'!G7,'U13 by Team'!$A$2:$B$44,2,0))</f>
        <v>Press Jaguars</v>
      </c>
      <c r="H7" s="20">
        <v>1</v>
      </c>
      <c r="I7" s="43" t="s">
        <v>9</v>
      </c>
      <c r="J7" s="20">
        <v>0</v>
      </c>
      <c r="K7" s="43" t="str">
        <f>IF(ISERROR(VLOOKUP('U13 by Code'!I7,'U13 by Team'!$A$2:$B$44,2,0))=TRUE,'U13 by Code'!I7,VLOOKUP('U13 by Code'!I7,'U13 by Team'!$A$2:$B$44,2,0))</f>
        <v>Admaston Juniors</v>
      </c>
      <c r="L7" s="4" t="str">
        <f t="shared" si="0"/>
        <v>Press Jaguars</v>
      </c>
      <c r="M7" s="24"/>
      <c r="N7" s="24"/>
      <c r="O7" s="24"/>
      <c r="Q7" s="24"/>
      <c r="S7" s="24"/>
    </row>
    <row r="8" spans="1:20" x14ac:dyDescent="0.3">
      <c r="A8">
        <v>7</v>
      </c>
      <c r="B8" t="s">
        <v>98</v>
      </c>
      <c r="C8" t="s">
        <v>156</v>
      </c>
      <c r="D8" t="s">
        <v>5</v>
      </c>
      <c r="F8" s="42" t="s">
        <v>18</v>
      </c>
      <c r="G8" s="43" t="str">
        <f>IF(ISERROR(VLOOKUP('U13 by Code'!G8,'U13 by Team'!$A$2:$B$44,2,0))=TRUE,'U13 by Code'!G8,VLOOKUP('U13 by Code'!G8,'U13 by Team'!$A$2:$B$44,2,0))</f>
        <v>Oakengates Colts</v>
      </c>
      <c r="H8" s="20">
        <v>2</v>
      </c>
      <c r="I8" s="43" t="s">
        <v>9</v>
      </c>
      <c r="J8" s="20">
        <v>7</v>
      </c>
      <c r="K8" s="43" t="str">
        <f>IF(ISERROR(VLOOKUP('U13 by Code'!I8,'U13 by Team'!$A$2:$B$44,2,0))=TRUE,'U13 by Code'!I8,VLOOKUP('U13 by Code'!I8,'U13 by Team'!$A$2:$B$44,2,0))</f>
        <v>Madeley Sports</v>
      </c>
      <c r="L8" s="4" t="str">
        <f t="shared" si="0"/>
        <v>Madeley Sports</v>
      </c>
      <c r="M8" s="24"/>
      <c r="N8" s="24"/>
      <c r="O8" s="24"/>
      <c r="Q8" s="24"/>
      <c r="S8" s="24"/>
    </row>
    <row r="9" spans="1:20" x14ac:dyDescent="0.3">
      <c r="A9">
        <v>8</v>
      </c>
      <c r="B9" t="s">
        <v>100</v>
      </c>
      <c r="C9" t="s">
        <v>156</v>
      </c>
      <c r="D9" t="s">
        <v>5</v>
      </c>
      <c r="F9" s="42" t="s">
        <v>19</v>
      </c>
      <c r="G9" s="43" t="str">
        <f>IF(ISERROR(VLOOKUP('U13 by Code'!G9,'U13 by Team'!$A$2:$B$44,2,0))=TRUE,'U13 by Code'!G9,VLOOKUP('U13 by Code'!G9,'U13 by Team'!$A$2:$B$44,2,0))</f>
        <v>Meresider Maniacs</v>
      </c>
      <c r="H9" s="20">
        <v>2</v>
      </c>
      <c r="I9" s="43" t="s">
        <v>9</v>
      </c>
      <c r="J9" s="20">
        <v>3</v>
      </c>
      <c r="K9" s="43" t="str">
        <f>IF(ISERROR(VLOOKUP('U13 by Code'!I9,'U13 by Team'!$A$2:$B$44,2,0))=TRUE,'U13 by Code'!I9,VLOOKUP('U13 by Code'!I9,'U13 by Team'!$A$2:$B$44,2,0))</f>
        <v>Nova United Green</v>
      </c>
      <c r="L9" s="4" t="str">
        <f t="shared" si="0"/>
        <v>Nova United Green</v>
      </c>
      <c r="M9" s="24"/>
      <c r="N9" s="24"/>
      <c r="O9" s="24"/>
      <c r="Q9" s="24"/>
      <c r="S9" s="24"/>
    </row>
    <row r="10" spans="1:20" x14ac:dyDescent="0.3">
      <c r="A10">
        <v>9</v>
      </c>
      <c r="B10" t="s">
        <v>93</v>
      </c>
      <c r="C10" t="s">
        <v>156</v>
      </c>
      <c r="D10" t="s">
        <v>5</v>
      </c>
      <c r="F10" s="42" t="s">
        <v>20</v>
      </c>
      <c r="G10" s="43" t="str">
        <f>IF(ISERROR(VLOOKUP('U13 by Code'!G10,'U13 by Team'!$A$2:$B$44,2,0))=TRUE,'U13 by Code'!G10,VLOOKUP('U13 by Code'!G10,'U13 by Team'!$A$2:$B$44,2,0))</f>
        <v>Broseley Youth</v>
      </c>
      <c r="H10" s="20">
        <v>10</v>
      </c>
      <c r="I10" s="43" t="s">
        <v>9</v>
      </c>
      <c r="J10" s="20">
        <v>1</v>
      </c>
      <c r="K10" s="43" t="str">
        <f>IF(ISERROR(VLOOKUP('U13 by Code'!I10,'U13 by Team'!$A$2:$B$44,2,0))=TRUE,'U13 by Code'!I10,VLOOKUP('U13 by Code'!I10,'U13 by Team'!$A$2:$B$44,2,0))</f>
        <v>Bridgnorth Town Juniors</v>
      </c>
      <c r="L10" s="4" t="str">
        <f t="shared" si="0"/>
        <v>Broseley Youth</v>
      </c>
      <c r="M10" s="24"/>
      <c r="N10" s="24"/>
      <c r="O10" s="24"/>
      <c r="Q10" s="24"/>
      <c r="S10" s="24"/>
    </row>
    <row r="11" spans="1:20" x14ac:dyDescent="0.3">
      <c r="A11">
        <v>10</v>
      </c>
      <c r="B11" s="6" t="s">
        <v>110</v>
      </c>
      <c r="C11" t="s">
        <v>156</v>
      </c>
      <c r="D11" t="s">
        <v>5</v>
      </c>
      <c r="F11" s="42" t="s">
        <v>21</v>
      </c>
      <c r="G11" s="43" t="str">
        <f>IF(ISERROR(VLOOKUP('U13 by Code'!G11,'U13 by Team'!$A$2:$B$44,2,0))=TRUE,'U13 by Code'!G11,VLOOKUP('U13 by Code'!G11,'U13 by Team'!$A$2:$B$44,2,0))</f>
        <v>Wrekin Panthers</v>
      </c>
      <c r="H11" s="20">
        <v>8</v>
      </c>
      <c r="I11" s="43" t="s">
        <v>9</v>
      </c>
      <c r="J11" s="20">
        <v>2</v>
      </c>
      <c r="K11" s="43" t="str">
        <f>IF(ISERROR(VLOOKUP('U13 by Code'!I11,'U13 by Team'!$A$2:$B$44,2,0))=TRUE,'U13 by Code'!I11,VLOOKUP('U13 by Code'!I11,'U13 by Team'!$A$2:$B$44,2,0))</f>
        <v>AFC Bridgnorth Spartans</v>
      </c>
      <c r="L11" s="4" t="str">
        <f t="shared" si="0"/>
        <v>Wrekin Panthers</v>
      </c>
      <c r="M11" s="24"/>
      <c r="N11" s="24"/>
      <c r="O11" s="24"/>
      <c r="Q11" s="24"/>
      <c r="S11" s="24"/>
    </row>
    <row r="12" spans="1:20" x14ac:dyDescent="0.3">
      <c r="A12">
        <v>11</v>
      </c>
      <c r="B12" s="6" t="s">
        <v>111</v>
      </c>
      <c r="C12" t="s">
        <v>156</v>
      </c>
      <c r="D12" t="s">
        <v>5</v>
      </c>
      <c r="F12" s="25"/>
      <c r="G12" s="26"/>
      <c r="I12" s="26"/>
      <c r="K12" s="26"/>
      <c r="N12" s="3"/>
      <c r="T12" s="4"/>
    </row>
    <row r="13" spans="1:20" x14ac:dyDescent="0.3">
      <c r="A13">
        <v>12</v>
      </c>
      <c r="B13" t="s">
        <v>112</v>
      </c>
      <c r="C13" t="s">
        <v>156</v>
      </c>
      <c r="D13" t="s">
        <v>5</v>
      </c>
      <c r="N13" s="3"/>
      <c r="T13" s="4"/>
    </row>
    <row r="14" spans="1:20" x14ac:dyDescent="0.3">
      <c r="A14">
        <v>13</v>
      </c>
      <c r="B14" t="s">
        <v>91</v>
      </c>
      <c r="C14" t="s">
        <v>156</v>
      </c>
      <c r="D14" t="s">
        <v>5</v>
      </c>
      <c r="F14" s="54" t="s">
        <v>151</v>
      </c>
      <c r="G14" s="55"/>
      <c r="H14" s="19" t="s">
        <v>11</v>
      </c>
      <c r="J14" s="19" t="s">
        <v>10</v>
      </c>
      <c r="N14" s="54" t="s">
        <v>164</v>
      </c>
      <c r="O14" s="55"/>
      <c r="P14" s="19" t="s">
        <v>11</v>
      </c>
      <c r="R14" s="19" t="s">
        <v>10</v>
      </c>
    </row>
    <row r="15" spans="1:20" x14ac:dyDescent="0.3">
      <c r="A15">
        <v>14</v>
      </c>
      <c r="B15" t="s">
        <v>92</v>
      </c>
      <c r="C15" t="s">
        <v>156</v>
      </c>
      <c r="D15" t="s">
        <v>5</v>
      </c>
      <c r="F15" s="3" t="s">
        <v>26</v>
      </c>
      <c r="G15" s="2" t="str">
        <f>IF(ISERROR(VLOOKUP('U13 by Code'!G15,'U13 by Team'!$A$2:$B$44,2,0))=TRUE,VLOOKUP('U13 by Code'!G15,'U13 by Team'!$F$2:$L$12,7,0),VLOOKUP('U13 by Code'!G15,'U13 by Team'!$A$2:$B$44,2,0))</f>
        <v>Ercall Aces</v>
      </c>
      <c r="H15" s="20">
        <v>1</v>
      </c>
      <c r="I15" s="2" t="s">
        <v>9</v>
      </c>
      <c r="J15" s="20">
        <v>7</v>
      </c>
      <c r="K15" s="14" t="str">
        <f>IF(ISERROR(VLOOKUP('U13 by Code'!I15,'U13 by Team'!$A$2:$B$44,2,0))=TRUE,VLOOKUP('U13 by Code'!I15,'U13 by Team'!$F$2:$L$12,7,0),VLOOKUP('U13 by Code'!I15,'U13 by Team'!$A$2:$B$44,2,0))</f>
        <v>Worthen Juniors</v>
      </c>
      <c r="L15" s="4" t="str">
        <f t="shared" ref="L15:L30" si="1">IF(OR(H15="",J15=""),F15,IF(H15=J15,F15,IF(H15&gt;J15,G15,K15)))</f>
        <v>Worthen Juniors</v>
      </c>
      <c r="M15" s="40"/>
      <c r="N15" s="3" t="s">
        <v>54</v>
      </c>
      <c r="O15" s="2" t="str">
        <f>VLOOKUP('U13 by Code'!M15,'U13 by Team'!$N$2:$T$5,7,0)</f>
        <v>Oakengates Rangers</v>
      </c>
      <c r="P15" s="20">
        <v>3</v>
      </c>
      <c r="Q15" s="2" t="s">
        <v>9</v>
      </c>
      <c r="R15" s="20">
        <v>1</v>
      </c>
      <c r="S15" s="2" t="str">
        <f>VLOOKUP('U13 by Code'!O15,'U13 by Team'!$N$2:$T$5,7,0)</f>
        <v>Prees Predators</v>
      </c>
      <c r="T15" s="4" t="str">
        <f>IF(OR(P15="",R15=""),N15,IF(P15=R15,N15,IF(P15&gt;R15,O15,S15)))</f>
        <v>Oakengates Rangers</v>
      </c>
    </row>
    <row r="16" spans="1:20" x14ac:dyDescent="0.3">
      <c r="A16">
        <v>15</v>
      </c>
      <c r="B16" s="6" t="s">
        <v>113</v>
      </c>
      <c r="C16" t="s">
        <v>156</v>
      </c>
      <c r="D16" t="s">
        <v>5</v>
      </c>
      <c r="E16" s="29"/>
      <c r="F16" s="3" t="s">
        <v>27</v>
      </c>
      <c r="G16" s="26" t="str">
        <f>IF(ISERROR(VLOOKUP('U13 by Code'!G16,'U13 by Team'!$A$2:$B$44,2,0))=TRUE,VLOOKUP('U13 by Code'!G16,'U13 by Team'!$F$2:$L$12,7,0),VLOOKUP('U13 by Code'!G16,'U13 by Team'!$A$2:$B$44,2,0))</f>
        <v>Llanymynech Juniors</v>
      </c>
      <c r="H16" s="20">
        <v>1</v>
      </c>
      <c r="I16" s="2" t="s">
        <v>9</v>
      </c>
      <c r="J16" s="20">
        <v>12</v>
      </c>
      <c r="K16" s="26" t="str">
        <f>IF(ISERROR(VLOOKUP('U13 by Code'!I16,'U13 by Team'!$A$2:$B$44,2,0))=TRUE,VLOOKUP('U13 by Code'!I16,'U13 by Team'!$F$2:$L$12,7,0),VLOOKUP('U13 by Code'!I16,'U13 by Team'!$A$2:$B$44,2,0))</f>
        <v>Ercall Colts</v>
      </c>
      <c r="L16" s="4" t="str">
        <f t="shared" si="1"/>
        <v>Ercall Colts</v>
      </c>
      <c r="M16" s="40"/>
      <c r="N16" s="3" t="s">
        <v>55</v>
      </c>
      <c r="O16" s="2" t="str">
        <f>VLOOKUP('U13 by Code'!M16,'U13 by Team'!$N$2:$T$5,7,0)</f>
        <v>Bayston Hill Juniors</v>
      </c>
      <c r="P16" s="20">
        <v>2</v>
      </c>
      <c r="Q16" s="2" t="s">
        <v>9</v>
      </c>
      <c r="R16" s="20">
        <v>3</v>
      </c>
      <c r="S16" s="2" t="str">
        <f>VLOOKUP('U13 by Code'!O16,'U13 by Team'!$N$2:$T$5,7,0)</f>
        <v>Wrekin Panthers</v>
      </c>
      <c r="T16" s="4" t="str">
        <f>IF(OR(P16="",R16=""),N16,IF(P16=R16,N16,IF(P16&gt;R16,O16,S16)))</f>
        <v>Wrekin Panthers</v>
      </c>
    </row>
    <row r="17" spans="1:20" x14ac:dyDescent="0.3">
      <c r="A17">
        <v>16</v>
      </c>
      <c r="B17" t="s">
        <v>101</v>
      </c>
      <c r="C17" t="s">
        <v>156</v>
      </c>
      <c r="D17" t="s">
        <v>5</v>
      </c>
      <c r="F17" s="3" t="s">
        <v>28</v>
      </c>
      <c r="G17" s="26" t="str">
        <f>IF(ISERROR(VLOOKUP('U13 by Code'!G17,'U13 by Team'!$A$2:$B$44,2,0))=TRUE,VLOOKUP('U13 by Code'!G17,'U13 by Team'!$F$2:$L$12,7,0),VLOOKUP('U13 by Code'!G17,'U13 by Team'!$A$2:$B$44,2,0))</f>
        <v>Oakengates Rangers</v>
      </c>
      <c r="H17" s="20">
        <v>12</v>
      </c>
      <c r="I17" s="2" t="s">
        <v>9</v>
      </c>
      <c r="J17" s="20">
        <v>0</v>
      </c>
      <c r="K17" s="26" t="str">
        <f>IF(ISERROR(VLOOKUP('U13 by Code'!I17,'U13 by Team'!$A$2:$B$44,2,0))=TRUE,VLOOKUP('U13 by Code'!I17,'U13 by Team'!$F$2:$L$12,7,0),VLOOKUP('U13 by Code'!I17,'U13 by Team'!$A$2:$B$44,2,0))</f>
        <v>SAHA Colts</v>
      </c>
      <c r="L17" s="4" t="str">
        <f t="shared" si="1"/>
        <v>Oakengates Rangers</v>
      </c>
    </row>
    <row r="18" spans="1:20" x14ac:dyDescent="0.3">
      <c r="A18">
        <v>17</v>
      </c>
      <c r="B18" t="s">
        <v>114</v>
      </c>
      <c r="C18" t="s">
        <v>156</v>
      </c>
      <c r="D18" t="s">
        <v>5</v>
      </c>
      <c r="F18" s="3" t="s">
        <v>29</v>
      </c>
      <c r="G18" s="26" t="str">
        <f>IF(ISERROR(VLOOKUP('U13 by Code'!G18,'U13 by Team'!$A$2:$B$44,2,0))=TRUE,VLOOKUP('U13 by Code'!G18,'U13 by Team'!$F$2:$L$12,7,0),VLOOKUP('U13 by Code'!G18,'U13 by Team'!$A$2:$B$44,2,0))</f>
        <v>Market Drayton Tigers</v>
      </c>
      <c r="H18" s="20">
        <v>0</v>
      </c>
      <c r="I18" s="2" t="s">
        <v>9</v>
      </c>
      <c r="J18" s="20">
        <v>13</v>
      </c>
      <c r="K18" s="26" t="str">
        <f>IF(ISERROR(VLOOKUP('U13 by Code'!I18,'U13 by Team'!$A$2:$B$44,2,0))=TRUE,VLOOKUP('U13 by Code'!I18,'U13 by Team'!$F$2:$L$12,7,0),VLOOKUP('U13 by Code'!I18,'U13 by Team'!$A$2:$B$44,2,0))</f>
        <v>Bayston Hill Juniors</v>
      </c>
      <c r="L18" s="4" t="str">
        <f t="shared" si="1"/>
        <v>Bayston Hill Juniors</v>
      </c>
      <c r="N18" s="3"/>
      <c r="T18" s="4"/>
    </row>
    <row r="19" spans="1:20" x14ac:dyDescent="0.3">
      <c r="A19">
        <v>18</v>
      </c>
      <c r="B19" t="s">
        <v>103</v>
      </c>
      <c r="C19" t="s">
        <v>156</v>
      </c>
      <c r="D19" t="s">
        <v>5</v>
      </c>
      <c r="F19" s="3" t="s">
        <v>30</v>
      </c>
      <c r="G19" s="26" t="str">
        <f>IF(ISERROR(VLOOKUP('U13 by Code'!G19,'U13 by Team'!$A$2:$B$44,2,0))=TRUE,VLOOKUP('U13 by Code'!G19,'U13 by Team'!$F$2:$L$12,7,0),VLOOKUP('U13 by Code'!G19,'U13 by Team'!$A$2:$B$44,2,0))</f>
        <v>Wellington Amateurs</v>
      </c>
      <c r="H19" s="20">
        <v>0</v>
      </c>
      <c r="I19" s="2" t="s">
        <v>9</v>
      </c>
      <c r="J19" s="20">
        <v>14</v>
      </c>
      <c r="K19" s="26" t="str">
        <f>IF(ISERROR(VLOOKUP('U13 by Code'!I19,'U13 by Team'!$A$2:$B$44,2,0))=TRUE,VLOOKUP('U13 by Code'!I19,'U13 by Team'!$F$2:$L$12,7,0),VLOOKUP('U13 by Code'!I19,'U13 by Team'!$A$2:$B$44,2,0))</f>
        <v>Lawley Lightmoor Galaxy</v>
      </c>
      <c r="L19" s="4" t="str">
        <f t="shared" si="1"/>
        <v>Lawley Lightmoor Galaxy</v>
      </c>
    </row>
    <row r="20" spans="1:20" x14ac:dyDescent="0.3">
      <c r="A20">
        <v>19</v>
      </c>
      <c r="B20" s="6" t="s">
        <v>115</v>
      </c>
      <c r="C20" t="s">
        <v>156</v>
      </c>
      <c r="D20" t="s">
        <v>5</v>
      </c>
      <c r="E20" s="50">
        <v>42694</v>
      </c>
      <c r="F20" s="3" t="s">
        <v>32</v>
      </c>
      <c r="G20" s="26" t="str">
        <f>IF(ISERROR(VLOOKUP('U13 by Code'!G20,'U13 by Team'!$A$2:$B$44,2,0))=TRUE,VLOOKUP('U13 by Code'!G20,'U13 by Team'!$F$2:$L$12,7,0),VLOOKUP('U13 by Code'!G20,'U13 by Team'!$A$2:$B$44,2,0))</f>
        <v>Church Stretton Magpies</v>
      </c>
      <c r="H20" s="20">
        <v>0</v>
      </c>
      <c r="I20" s="2" t="s">
        <v>9</v>
      </c>
      <c r="J20" s="20">
        <v>6</v>
      </c>
      <c r="K20" s="26" t="str">
        <f>IF(ISERROR(VLOOKUP('U13 by Code'!I20,'U13 by Team'!$A$2:$B$44,2,0))=TRUE,VLOOKUP('U13 by Code'!I20,'U13 by Team'!$F$2:$L$12,7,0),VLOOKUP('U13 by Code'!I20,'U13 by Team'!$A$2:$B$44,2,0))</f>
        <v>Wrekin Panthers</v>
      </c>
      <c r="L20" s="4" t="str">
        <f t="shared" si="1"/>
        <v>Wrekin Panthers</v>
      </c>
      <c r="N20" s="54" t="s">
        <v>163</v>
      </c>
      <c r="O20" s="55"/>
      <c r="P20" s="19" t="s">
        <v>11</v>
      </c>
      <c r="R20" s="19" t="s">
        <v>10</v>
      </c>
    </row>
    <row r="21" spans="1:20" x14ac:dyDescent="0.3">
      <c r="A21">
        <v>20</v>
      </c>
      <c r="B21" t="s">
        <v>59</v>
      </c>
      <c r="C21" t="s">
        <v>157</v>
      </c>
      <c r="D21" t="s">
        <v>5</v>
      </c>
      <c r="E21" s="29"/>
      <c r="F21" s="3" t="s">
        <v>31</v>
      </c>
      <c r="G21" s="26" t="str">
        <f>IF(ISERROR(VLOOKUP('U13 by Code'!G21,'U13 by Team'!$A$2:$B$44,2,0))=TRUE,VLOOKUP('U13 by Code'!G21,'U13 by Team'!$F$2:$L$12,7,0),VLOOKUP('U13 by Code'!G21,'U13 by Team'!$A$2:$B$44,2,0))</f>
        <v>Admaston United</v>
      </c>
      <c r="H21" s="20">
        <v>2</v>
      </c>
      <c r="I21" s="2" t="s">
        <v>9</v>
      </c>
      <c r="J21" s="20">
        <v>0</v>
      </c>
      <c r="K21" s="26" t="str">
        <f>IF(ISERROR(VLOOKUP('U13 by Code'!I21,'U13 by Team'!$A$2:$B$44,2,0))=TRUE,VLOOKUP('U13 by Code'!I21,'U13 by Team'!$F$2:$L$12,7,0),VLOOKUP('U13 by Code'!I21,'U13 by Team'!$A$2:$B$44,2,0))</f>
        <v>Whitchurch Alport Juniors</v>
      </c>
      <c r="L21" s="4" t="str">
        <f t="shared" si="1"/>
        <v>Admaston United</v>
      </c>
      <c r="N21" s="3" t="s">
        <v>56</v>
      </c>
      <c r="O21" s="2" t="s">
        <v>64</v>
      </c>
      <c r="Q21" s="2" t="s">
        <v>9</v>
      </c>
      <c r="S21" s="2" t="s">
        <v>62</v>
      </c>
      <c r="T21" s="4" t="str">
        <f>IF(OR(P21="",R21=""),N21,IF(P21=R21,N21,IF(P21&gt;R21,O21,S21)))</f>
        <v>FINAL</v>
      </c>
    </row>
    <row r="22" spans="1:20" x14ac:dyDescent="0.3">
      <c r="A22">
        <v>21</v>
      </c>
      <c r="B22" s="6" t="s">
        <v>62</v>
      </c>
      <c r="C22" t="s">
        <v>157</v>
      </c>
      <c r="D22" t="s">
        <v>5</v>
      </c>
      <c r="F22" s="3" t="s">
        <v>33</v>
      </c>
      <c r="G22" s="26" t="str">
        <f>IF(ISERROR(VLOOKUP('U13 by Code'!G22,'U13 by Team'!$A$2:$B$44,2,0))=TRUE,VLOOKUP('U13 by Code'!G22,'U13 by Team'!$F$2:$L$12,7,0),VLOOKUP('U13 by Code'!G22,'U13 by Team'!$A$2:$B$44,2,0))</f>
        <v>Meole Brace Juniors</v>
      </c>
      <c r="H22" s="20">
        <v>1</v>
      </c>
      <c r="I22" s="2" t="s">
        <v>9</v>
      </c>
      <c r="J22" s="20">
        <v>3</v>
      </c>
      <c r="K22" s="26" t="str">
        <f>IF(ISERROR(VLOOKUP('U13 by Code'!I22,'U13 by Team'!$A$2:$B$44,2,0))=TRUE,VLOOKUP('U13 by Code'!I22,'U13 by Team'!$F$2:$L$12,7,0),VLOOKUP('U13 by Code'!I22,'U13 by Team'!$A$2:$B$44,2,0))</f>
        <v>Wrockwardine Wood</v>
      </c>
      <c r="L22" s="4" t="str">
        <f t="shared" si="1"/>
        <v>Wrockwardine Wood</v>
      </c>
    </row>
    <row r="23" spans="1:20" x14ac:dyDescent="0.3">
      <c r="A23">
        <v>22</v>
      </c>
      <c r="B23" t="s">
        <v>64</v>
      </c>
      <c r="C23" t="s">
        <v>157</v>
      </c>
      <c r="D23" t="s">
        <v>5</v>
      </c>
      <c r="E23" s="29"/>
      <c r="F23" s="3" t="s">
        <v>35</v>
      </c>
      <c r="G23" s="26" t="str">
        <f>IF(ISERROR(VLOOKUP('U13 by Code'!G23,'U13 by Team'!$A$2:$B$44,2,0))=TRUE,VLOOKUP('U13 by Code'!G23,'U13 by Team'!$F$2:$L$12,7,0),VLOOKUP('U13 by Code'!G23,'U13 by Team'!$A$2:$B$44,2,0))</f>
        <v>Shrewsbury Juniors</v>
      </c>
      <c r="H23" s="20">
        <v>7</v>
      </c>
      <c r="I23" s="2" t="s">
        <v>9</v>
      </c>
      <c r="J23" s="20">
        <v>0</v>
      </c>
      <c r="K23" s="26" t="str">
        <f>IF(ISERROR(VLOOKUP('U13 by Code'!I23,'U13 by Team'!$A$2:$B$44,2,0))=TRUE,VLOOKUP('U13 by Code'!I23,'U13 by Team'!$F$2:$L$12,7,0),VLOOKUP('U13 by Code'!I23,'U13 by Team'!$A$2:$B$44,2,0))</f>
        <v>NC United</v>
      </c>
      <c r="L23" s="4" t="str">
        <f t="shared" si="1"/>
        <v>Shrewsbury Juniors</v>
      </c>
    </row>
    <row r="24" spans="1:20" x14ac:dyDescent="0.3">
      <c r="A24">
        <v>23</v>
      </c>
      <c r="B24" t="s">
        <v>136</v>
      </c>
      <c r="C24" t="s">
        <v>157</v>
      </c>
      <c r="D24" t="s">
        <v>5</v>
      </c>
      <c r="F24" s="3" t="s">
        <v>34</v>
      </c>
      <c r="G24" s="26" t="str">
        <f>IF(ISERROR(VLOOKUP('U13 by Code'!G24,'U13 by Team'!$A$2:$B$44,2,0))=TRUE,VLOOKUP('U13 by Code'!G24,'U13 by Team'!$F$2:$L$12,7,0),VLOOKUP('U13 by Code'!G24,'U13 by Team'!$A$2:$B$44,2,0))</f>
        <v>Oswestry</v>
      </c>
      <c r="H24" s="20">
        <v>5</v>
      </c>
      <c r="I24" s="2" t="s">
        <v>9</v>
      </c>
      <c r="J24" s="20">
        <v>4</v>
      </c>
      <c r="K24" s="26" t="str">
        <f>IF(ISERROR(VLOOKUP('U13 by Code'!I24,'U13 by Team'!$A$2:$B$44,2,0))=TRUE,VLOOKUP('U13 by Code'!I24,'U13 by Team'!$F$2:$L$12,7,0),VLOOKUP('U13 by Code'!I24,'U13 by Team'!$A$2:$B$44,2,0))</f>
        <v>Albrighton Juniors</v>
      </c>
      <c r="L24" s="4" t="str">
        <f t="shared" si="1"/>
        <v>Oswestry</v>
      </c>
    </row>
    <row r="25" spans="1:20" x14ac:dyDescent="0.3">
      <c r="A25">
        <v>24</v>
      </c>
      <c r="B25" t="s">
        <v>82</v>
      </c>
      <c r="C25" t="s">
        <v>157</v>
      </c>
      <c r="D25" t="s">
        <v>5</v>
      </c>
      <c r="F25" s="3" t="s">
        <v>36</v>
      </c>
      <c r="G25" s="26" t="str">
        <f>IF(ISERROR(VLOOKUP('U13 by Code'!G25,'U13 by Team'!$A$2:$B$44,2,0))=TRUE,VLOOKUP('U13 by Code'!G25,'U13 by Team'!$F$2:$L$12,7,0),VLOOKUP('U13 by Code'!G25,'U13 by Team'!$A$2:$B$44,2,0))</f>
        <v>Shrewsbury Juniors Colts</v>
      </c>
      <c r="H25" s="20">
        <v>2</v>
      </c>
      <c r="I25" s="2" t="s">
        <v>9</v>
      </c>
      <c r="J25" s="20">
        <v>1</v>
      </c>
      <c r="K25" s="26" t="str">
        <f>IF(ISERROR(VLOOKUP('U13 by Code'!I25,'U13 by Team'!$A$2:$B$44,2,0))=TRUE,VLOOKUP('U13 by Code'!I25,'U13 by Team'!$F$2:$L$12,7,0),VLOOKUP('U13 by Code'!I25,'U13 by Team'!$A$2:$B$44,2,0))</f>
        <v>Nova United Green</v>
      </c>
      <c r="L25" s="4" t="str">
        <f t="shared" si="1"/>
        <v>Shrewsbury Juniors Colts</v>
      </c>
    </row>
    <row r="26" spans="1:20" x14ac:dyDescent="0.3">
      <c r="A26">
        <v>25</v>
      </c>
      <c r="B26" s="6" t="s">
        <v>63</v>
      </c>
      <c r="C26" t="s">
        <v>157</v>
      </c>
      <c r="D26" t="s">
        <v>5</v>
      </c>
      <c r="F26" s="3" t="s">
        <v>37</v>
      </c>
      <c r="G26" s="26" t="str">
        <f>IF(ISERROR(VLOOKUP('U13 by Code'!G26,'U13 by Team'!$A$2:$B$44,2,0))=TRUE,VLOOKUP('U13 by Code'!G26,'U13 by Team'!$F$2:$L$12,7,0),VLOOKUP('U13 by Code'!G26,'U13 by Team'!$A$2:$B$44,2,0))</f>
        <v>Randlay Colts Blue</v>
      </c>
      <c r="H26" s="20">
        <v>19</v>
      </c>
      <c r="I26" s="2" t="s">
        <v>9</v>
      </c>
      <c r="J26" s="20">
        <v>0</v>
      </c>
      <c r="K26" s="26" t="str">
        <f>IF(ISERROR(VLOOKUP('U13 by Code'!I26,'U13 by Team'!$A$2:$B$44,2,0))=TRUE,VLOOKUP('U13 by Code'!I26,'U13 by Team'!$F$2:$L$12,7,0),VLOOKUP('U13 by Code'!I26,'U13 by Team'!$A$2:$B$44,2,0))</f>
        <v>Wrekin Lions</v>
      </c>
      <c r="L26" s="4" t="str">
        <f t="shared" si="1"/>
        <v>Randlay Colts Blue</v>
      </c>
    </row>
    <row r="27" spans="1:20" x14ac:dyDescent="0.3">
      <c r="A27">
        <v>26</v>
      </c>
      <c r="B27" t="s">
        <v>66</v>
      </c>
      <c r="C27" t="s">
        <v>157</v>
      </c>
      <c r="D27" t="s">
        <v>5</v>
      </c>
      <c r="F27" s="3" t="s">
        <v>38</v>
      </c>
      <c r="G27" s="26" t="str">
        <f>IF(ISERROR(VLOOKUP('U13 by Code'!G27,'U13 by Team'!$A$2:$B$44,2,0))=TRUE,VLOOKUP('U13 by Code'!G27,'U13 by Team'!$F$2:$L$12,7,0),VLOOKUP('U13 by Code'!G27,'U13 by Team'!$A$2:$B$44,2,0))</f>
        <v>Wrekin Tigers</v>
      </c>
      <c r="H27" s="20">
        <v>8</v>
      </c>
      <c r="I27" s="2" t="s">
        <v>9</v>
      </c>
      <c r="J27" s="20">
        <v>1</v>
      </c>
      <c r="K27" s="26" t="str">
        <f>IF(ISERROR(VLOOKUP('U13 by Code'!I27,'U13 by Team'!$A$2:$B$44,2,0))=TRUE,VLOOKUP('U13 by Code'!I27,'U13 by Team'!$F$2:$L$12,7,0),VLOOKUP('U13 by Code'!I27,'U13 by Team'!$A$2:$B$44,2,0))</f>
        <v>Shawbury United Juniors</v>
      </c>
      <c r="L27" s="4" t="str">
        <f t="shared" si="1"/>
        <v>Wrekin Tigers</v>
      </c>
    </row>
    <row r="28" spans="1:20" x14ac:dyDescent="0.3">
      <c r="A28">
        <v>27</v>
      </c>
      <c r="B28" t="s">
        <v>78</v>
      </c>
      <c r="C28" t="s">
        <v>157</v>
      </c>
      <c r="D28" t="s">
        <v>5</v>
      </c>
      <c r="F28" s="3" t="s">
        <v>39</v>
      </c>
      <c r="G28" s="26" t="str">
        <f>IF(ISERROR(VLOOKUP('U13 by Code'!G28,'U13 by Team'!$A$2:$B$44,2,0))=TRUE,VLOOKUP('U13 by Code'!G28,'U13 by Team'!$F$2:$L$12,7,0),VLOOKUP('U13 by Code'!G28,'U13 by Team'!$A$2:$B$44,2,0))</f>
        <v>Prees Predators</v>
      </c>
      <c r="H28" s="20">
        <v>10</v>
      </c>
      <c r="I28" s="2" t="s">
        <v>9</v>
      </c>
      <c r="J28" s="20">
        <v>0</v>
      </c>
      <c r="K28" s="26" t="str">
        <f>IF(ISERROR(VLOOKUP('U13 by Code'!I28,'U13 by Team'!$A$2:$B$44,2,0))=TRUE,VLOOKUP('U13 by Code'!I28,'U13 by Team'!$F$2:$L$12,7,0),VLOOKUP('U13 by Code'!I28,'U13 by Team'!$A$2:$B$44,2,0))</f>
        <v>Madeley Sports</v>
      </c>
      <c r="L28" s="4" t="str">
        <f t="shared" si="1"/>
        <v>Prees Predators</v>
      </c>
    </row>
    <row r="29" spans="1:20" x14ac:dyDescent="0.3">
      <c r="A29">
        <v>28</v>
      </c>
      <c r="B29" s="6" t="s">
        <v>61</v>
      </c>
      <c r="C29" t="s">
        <v>157</v>
      </c>
      <c r="D29" t="s">
        <v>5</v>
      </c>
      <c r="F29" s="3" t="s">
        <v>40</v>
      </c>
      <c r="G29" s="26" t="str">
        <f>IF(ISERROR(VLOOKUP('U13 by Code'!G29,'U13 by Team'!$A$2:$B$44,2,0))=TRUE,VLOOKUP('U13 by Code'!G29,'U13 by Team'!$F$2:$L$12,7,0),VLOOKUP('U13 by Code'!G29,'U13 by Team'!$A$2:$B$44,2,0))</f>
        <v>Press Jaguars</v>
      </c>
      <c r="H29" s="20">
        <v>0</v>
      </c>
      <c r="I29" s="2" t="s">
        <v>9</v>
      </c>
      <c r="J29" s="20">
        <v>1</v>
      </c>
      <c r="K29" s="26" t="str">
        <f>IF(ISERROR(VLOOKUP('U13 by Code'!I29,'U13 by Team'!$A$2:$B$44,2,0))=TRUE,VLOOKUP('U13 by Code'!I29,'U13 by Team'!$F$2:$L$12,7,0),VLOOKUP('U13 by Code'!I29,'U13 by Team'!$A$2:$B$44,2,0))</f>
        <v>Broseley Youth</v>
      </c>
      <c r="L29" s="4" t="str">
        <f t="shared" si="1"/>
        <v>Broseley Youth</v>
      </c>
    </row>
    <row r="30" spans="1:20" x14ac:dyDescent="0.3">
      <c r="A30">
        <v>29</v>
      </c>
      <c r="B30" s="6" t="s">
        <v>81</v>
      </c>
      <c r="C30" t="s">
        <v>157</v>
      </c>
      <c r="D30" t="s">
        <v>5</v>
      </c>
      <c r="F30" s="3" t="s">
        <v>41</v>
      </c>
      <c r="G30" s="26" t="str">
        <f>IF(ISERROR(VLOOKUP('U13 by Code'!G30,'U13 by Team'!$A$2:$B$44,2,0))=TRUE,VLOOKUP('U13 by Code'!G30,'U13 by Team'!$F$2:$L$12,7,0),VLOOKUP('U13 by Code'!G30,'U13 by Team'!$A$2:$B$44,2,0))</f>
        <v>Wem Town</v>
      </c>
      <c r="H30" s="20">
        <v>3</v>
      </c>
      <c r="I30" s="2" t="s">
        <v>9</v>
      </c>
      <c r="J30" s="20">
        <v>0</v>
      </c>
      <c r="K30" s="26" t="str">
        <f>IF(ISERROR(VLOOKUP('U13 by Code'!I30,'U13 by Team'!$A$2:$B$44,2,0))=TRUE,VLOOKUP('U13 by Code'!I30,'U13 by Team'!$F$2:$L$12,7,0),VLOOKUP('U13 by Code'!I30,'U13 by Team'!$A$2:$B$44,2,0))</f>
        <v>Randlay Colts</v>
      </c>
      <c r="L30" s="4" t="str">
        <f t="shared" si="1"/>
        <v>Wem Town</v>
      </c>
    </row>
    <row r="31" spans="1:20" x14ac:dyDescent="0.3">
      <c r="A31">
        <v>30</v>
      </c>
      <c r="B31" s="6" t="s">
        <v>67</v>
      </c>
      <c r="C31" t="s">
        <v>157</v>
      </c>
      <c r="D31" t="s">
        <v>5</v>
      </c>
    </row>
    <row r="32" spans="1:20" x14ac:dyDescent="0.3">
      <c r="A32">
        <v>31</v>
      </c>
      <c r="B32" t="s">
        <v>60</v>
      </c>
      <c r="C32" t="s">
        <v>157</v>
      </c>
      <c r="D32" t="s">
        <v>5</v>
      </c>
    </row>
    <row r="33" spans="1:12" x14ac:dyDescent="0.3">
      <c r="A33">
        <v>32</v>
      </c>
      <c r="B33" s="6" t="s">
        <v>74</v>
      </c>
      <c r="C33" t="s">
        <v>157</v>
      </c>
      <c r="D33" t="s">
        <v>5</v>
      </c>
    </row>
    <row r="34" spans="1:12" x14ac:dyDescent="0.3">
      <c r="A34">
        <v>33</v>
      </c>
      <c r="B34" s="6" t="s">
        <v>68</v>
      </c>
      <c r="C34" t="s">
        <v>158</v>
      </c>
      <c r="D34" t="s">
        <v>5</v>
      </c>
      <c r="F34" s="54" t="s">
        <v>153</v>
      </c>
      <c r="G34" s="55"/>
      <c r="H34" s="19" t="s">
        <v>11</v>
      </c>
      <c r="J34" s="19" t="s">
        <v>10</v>
      </c>
    </row>
    <row r="35" spans="1:12" x14ac:dyDescent="0.3">
      <c r="A35">
        <v>34</v>
      </c>
      <c r="B35" t="s">
        <v>71</v>
      </c>
      <c r="C35" t="s">
        <v>157</v>
      </c>
      <c r="D35" t="s">
        <v>5</v>
      </c>
      <c r="E35" s="40"/>
      <c r="F35" s="3" t="s">
        <v>42</v>
      </c>
      <c r="G35" s="2" t="str">
        <f>VLOOKUP('U13 by Code'!G35,'U13 by Team'!$F$15:$L$30,7,0)</f>
        <v>Ercall Colts</v>
      </c>
      <c r="H35" s="20">
        <v>7</v>
      </c>
      <c r="I35" s="2" t="s">
        <v>9</v>
      </c>
      <c r="J35" s="20">
        <v>2</v>
      </c>
      <c r="K35" s="14" t="str">
        <f>VLOOKUP('U13 by Code'!I35,'U13 by Team'!$F$15:$L$30,7,0)</f>
        <v>Shrewsbury Juniors</v>
      </c>
      <c r="L35" s="4" t="str">
        <f t="shared" ref="L35:L42" si="2">IF(OR(H35="",J35=""),F35,IF(H35=J35,F35,IF(H35&gt;J35,G35,K35)))</f>
        <v>Ercall Colts</v>
      </c>
    </row>
    <row r="36" spans="1:12" x14ac:dyDescent="0.3">
      <c r="A36">
        <v>35</v>
      </c>
      <c r="B36" s="6" t="s">
        <v>131</v>
      </c>
      <c r="C36" t="s">
        <v>157</v>
      </c>
      <c r="D36" t="s">
        <v>5</v>
      </c>
      <c r="F36" s="3" t="s">
        <v>43</v>
      </c>
      <c r="G36" s="2" t="str">
        <f>VLOOKUP('U13 by Code'!G36,'U13 by Team'!$F$15:$L$30,7,0)</f>
        <v>Wrekin Tigers</v>
      </c>
      <c r="H36" s="20">
        <v>8</v>
      </c>
      <c r="I36" s="2" t="s">
        <v>9</v>
      </c>
      <c r="J36" s="20">
        <v>1</v>
      </c>
      <c r="K36" s="14" t="str">
        <f>VLOOKUP('U13 by Code'!I36,'U13 by Team'!$F$15:$L$30,7,0)</f>
        <v>Wrockwardine Wood</v>
      </c>
      <c r="L36" s="4" t="str">
        <f t="shared" si="2"/>
        <v>Wrekin Tigers</v>
      </c>
    </row>
    <row r="37" spans="1:12" x14ac:dyDescent="0.3">
      <c r="A37">
        <v>36</v>
      </c>
      <c r="B37" s="6" t="s">
        <v>79</v>
      </c>
      <c r="C37" t="s">
        <v>157</v>
      </c>
      <c r="D37" t="s">
        <v>5</v>
      </c>
      <c r="E37" s="40"/>
      <c r="F37" s="3" t="s">
        <v>44</v>
      </c>
      <c r="G37" s="2" t="str">
        <f>VLOOKUP('U13 by Code'!G37,'U13 by Team'!$F$15:$L$30,7,0)</f>
        <v>Worthen Juniors</v>
      </c>
      <c r="H37" s="20">
        <v>1</v>
      </c>
      <c r="I37" s="2" t="s">
        <v>9</v>
      </c>
      <c r="J37" s="20">
        <v>2</v>
      </c>
      <c r="K37" s="14" t="str">
        <f>VLOOKUP('U13 by Code'!I37,'U13 by Team'!$F$15:$L$30,7,0)</f>
        <v>Oakengates Rangers</v>
      </c>
      <c r="L37" s="4" t="str">
        <f t="shared" si="2"/>
        <v>Oakengates Rangers</v>
      </c>
    </row>
    <row r="38" spans="1:12" x14ac:dyDescent="0.3">
      <c r="A38">
        <v>37</v>
      </c>
      <c r="B38" s="6" t="s">
        <v>137</v>
      </c>
      <c r="C38" t="s">
        <v>157</v>
      </c>
      <c r="D38" t="s">
        <v>5</v>
      </c>
      <c r="E38" s="40"/>
      <c r="F38" s="3" t="s">
        <v>45</v>
      </c>
      <c r="G38" s="2" t="str">
        <f>VLOOKUP('U13 by Code'!G38,'U13 by Team'!$F$15:$L$30,7,0)</f>
        <v>Lawley Lightmoor Galaxy</v>
      </c>
      <c r="H38" s="20">
        <v>3</v>
      </c>
      <c r="I38" s="2" t="s">
        <v>9</v>
      </c>
      <c r="J38" s="20">
        <v>1</v>
      </c>
      <c r="K38" s="14" t="str">
        <f>VLOOKUP('U13 by Code'!I38,'U13 by Team'!$F$15:$L$30,7,0)</f>
        <v>Shrewsbury Juniors Colts</v>
      </c>
      <c r="L38" s="4" t="str">
        <f t="shared" si="2"/>
        <v>Lawley Lightmoor Galaxy</v>
      </c>
    </row>
    <row r="39" spans="1:12" x14ac:dyDescent="0.3">
      <c r="A39">
        <v>38</v>
      </c>
      <c r="B39" t="s">
        <v>73</v>
      </c>
      <c r="C39" t="s">
        <v>157</v>
      </c>
      <c r="D39" t="s">
        <v>5</v>
      </c>
      <c r="E39" s="40"/>
      <c r="F39" s="3" t="s">
        <v>46</v>
      </c>
      <c r="G39" s="2" t="str">
        <f>VLOOKUP('U13 by Code'!G39,'U13 by Team'!$F$15:$L$30,7,0)</f>
        <v>Oswestry</v>
      </c>
      <c r="H39" s="20">
        <v>7</v>
      </c>
      <c r="I39" s="2" t="s">
        <v>9</v>
      </c>
      <c r="J39" s="20">
        <v>0</v>
      </c>
      <c r="K39" s="14" t="str">
        <f>VLOOKUP('U13 by Code'!I39,'U13 by Team'!$F$15:$L$30,7,0)</f>
        <v>Wem Town</v>
      </c>
      <c r="L39" s="4" t="str">
        <f t="shared" si="2"/>
        <v>Oswestry</v>
      </c>
    </row>
    <row r="40" spans="1:12" x14ac:dyDescent="0.3">
      <c r="A40">
        <v>39</v>
      </c>
      <c r="B40" s="6" t="s">
        <v>72</v>
      </c>
      <c r="C40" t="s">
        <v>157</v>
      </c>
      <c r="D40" t="s">
        <v>5</v>
      </c>
      <c r="E40" s="40"/>
      <c r="F40" s="3" t="s">
        <v>47</v>
      </c>
      <c r="G40" s="2" t="str">
        <f>VLOOKUP('U13 by Code'!G40,'U13 by Team'!$F$15:$L$30,7,0)</f>
        <v>Admaston United</v>
      </c>
      <c r="H40" s="20">
        <v>0</v>
      </c>
      <c r="I40" s="2" t="s">
        <v>9</v>
      </c>
      <c r="J40" s="20">
        <v>7</v>
      </c>
      <c r="K40" s="14" t="str">
        <f>VLOOKUP('U13 by Code'!I40,'U13 by Team'!$F$15:$L$30,7,0)</f>
        <v>Bayston Hill Juniors</v>
      </c>
      <c r="L40" s="4" t="str">
        <f t="shared" si="2"/>
        <v>Bayston Hill Juniors</v>
      </c>
    </row>
    <row r="41" spans="1:12" x14ac:dyDescent="0.3">
      <c r="A41">
        <v>40</v>
      </c>
      <c r="B41" s="6" t="s">
        <v>75</v>
      </c>
      <c r="C41" t="s">
        <v>157</v>
      </c>
      <c r="D41" t="s">
        <v>5</v>
      </c>
      <c r="E41" s="40"/>
      <c r="F41" s="3" t="s">
        <v>48</v>
      </c>
      <c r="G41" s="2" t="str">
        <f>VLOOKUP('U13 by Code'!G41,'U13 by Team'!$F$15:$L$30,7,0)</f>
        <v>Wrekin Panthers</v>
      </c>
      <c r="H41" s="20">
        <v>6</v>
      </c>
      <c r="I41" s="2" t="s">
        <v>9</v>
      </c>
      <c r="J41" s="20">
        <v>0</v>
      </c>
      <c r="K41" s="14" t="str">
        <f>VLOOKUP('U13 by Code'!I41,'U13 by Team'!$F$15:$L$30,7,0)</f>
        <v>Broseley Youth</v>
      </c>
      <c r="L41" s="4" t="str">
        <f t="shared" si="2"/>
        <v>Wrekin Panthers</v>
      </c>
    </row>
    <row r="42" spans="1:12" x14ac:dyDescent="0.3">
      <c r="A42">
        <v>41</v>
      </c>
      <c r="B42" s="6" t="s">
        <v>80</v>
      </c>
      <c r="C42" t="s">
        <v>157</v>
      </c>
      <c r="D42" t="s">
        <v>5</v>
      </c>
      <c r="E42" s="40"/>
      <c r="F42" s="3" t="s">
        <v>49</v>
      </c>
      <c r="G42" s="2" t="str">
        <f>VLOOKUP('U13 by Code'!G42,'U13 by Team'!$F$15:$L$30,7,0)</f>
        <v>Prees Predators</v>
      </c>
      <c r="H42" s="20">
        <v>5</v>
      </c>
      <c r="I42" s="2" t="s">
        <v>9</v>
      </c>
      <c r="J42" s="20">
        <v>1</v>
      </c>
      <c r="K42" s="14" t="str">
        <f>VLOOKUP('U13 by Code'!I42,'U13 by Team'!$F$15:$L$30,7,0)</f>
        <v>Randlay Colts Blue</v>
      </c>
      <c r="L42" s="4" t="str">
        <f t="shared" si="2"/>
        <v>Prees Predators</v>
      </c>
    </row>
    <row r="43" spans="1:12" x14ac:dyDescent="0.3">
      <c r="A43">
        <v>42</v>
      </c>
      <c r="B43" t="s">
        <v>70</v>
      </c>
      <c r="C43" t="s">
        <v>157</v>
      </c>
      <c r="D43" t="s">
        <v>5</v>
      </c>
    </row>
    <row r="44" spans="1:12" x14ac:dyDescent="0.3">
      <c r="B44" s="31"/>
    </row>
    <row r="45" spans="1:12" x14ac:dyDescent="0.3">
      <c r="B45" s="6"/>
    </row>
    <row r="46" spans="1:12" x14ac:dyDescent="0.3">
      <c r="B46" s="6"/>
    </row>
    <row r="47" spans="1:12" x14ac:dyDescent="0.3">
      <c r="B47" s="6"/>
    </row>
    <row r="51" spans="2:2" x14ac:dyDescent="0.3">
      <c r="B51" s="6"/>
    </row>
    <row r="52" spans="2:2" x14ac:dyDescent="0.3">
      <c r="B52" s="6"/>
    </row>
    <row r="53" spans="2:2" x14ac:dyDescent="0.3">
      <c r="B53" s="6"/>
    </row>
  </sheetData>
  <sheetProtection selectLockedCells="1"/>
  <mergeCells count="6">
    <mergeCell ref="F1:G1"/>
    <mergeCell ref="F14:G14"/>
    <mergeCell ref="F34:G34"/>
    <mergeCell ref="N1:O1"/>
    <mergeCell ref="N14:O14"/>
    <mergeCell ref="N20:O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CC00"/>
  </sheetPr>
  <dimension ref="A1:P53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29.10937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9.109375" style="3"/>
    <col min="7" max="9" width="9.109375" style="2"/>
    <col min="11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149</v>
      </c>
      <c r="G1" s="14"/>
      <c r="H1" s="14"/>
      <c r="I1" s="14"/>
      <c r="K1" s="14"/>
      <c r="L1" s="10" t="s">
        <v>84</v>
      </c>
      <c r="M1" s="14"/>
      <c r="N1" s="14"/>
      <c r="O1" s="14"/>
    </row>
    <row r="2" spans="1:15" x14ac:dyDescent="0.3">
      <c r="A2">
        <v>1</v>
      </c>
      <c r="B2" s="6" t="s">
        <v>101</v>
      </c>
      <c r="C2" t="s">
        <v>156</v>
      </c>
      <c r="D2" t="s">
        <v>6</v>
      </c>
      <c r="F2" s="44" t="s">
        <v>12</v>
      </c>
      <c r="G2" s="45">
        <v>2</v>
      </c>
      <c r="H2" s="45" t="s">
        <v>9</v>
      </c>
      <c r="I2" s="14">
        <v>18</v>
      </c>
      <c r="K2" s="14"/>
      <c r="L2" s="13" t="s">
        <v>50</v>
      </c>
      <c r="M2" s="26" t="s">
        <v>29</v>
      </c>
      <c r="N2" s="14" t="s">
        <v>9</v>
      </c>
      <c r="O2" s="26" t="s">
        <v>31</v>
      </c>
    </row>
    <row r="3" spans="1:15" x14ac:dyDescent="0.3">
      <c r="A3">
        <v>2</v>
      </c>
      <c r="B3" s="6" t="s">
        <v>114</v>
      </c>
      <c r="C3" t="s">
        <v>156</v>
      </c>
      <c r="D3" t="s">
        <v>6</v>
      </c>
      <c r="F3" s="44" t="s">
        <v>13</v>
      </c>
      <c r="G3" s="45">
        <v>29</v>
      </c>
      <c r="H3" s="45" t="s">
        <v>9</v>
      </c>
      <c r="I3" s="14">
        <v>8</v>
      </c>
      <c r="K3" s="14"/>
      <c r="L3" s="13" t="s">
        <v>51</v>
      </c>
      <c r="M3" s="26" t="s">
        <v>30</v>
      </c>
      <c r="N3" s="14" t="s">
        <v>9</v>
      </c>
      <c r="O3" s="26" t="s">
        <v>26</v>
      </c>
    </row>
    <row r="4" spans="1:15" x14ac:dyDescent="0.3">
      <c r="A4">
        <v>3</v>
      </c>
      <c r="B4" s="6" t="s">
        <v>106</v>
      </c>
      <c r="C4" t="s">
        <v>156</v>
      </c>
      <c r="D4" t="s">
        <v>6</v>
      </c>
      <c r="F4" s="44" t="s">
        <v>14</v>
      </c>
      <c r="G4" s="45">
        <v>19</v>
      </c>
      <c r="H4" s="45" t="s">
        <v>9</v>
      </c>
      <c r="I4" s="14">
        <v>27</v>
      </c>
      <c r="K4" s="14"/>
      <c r="L4" s="13" t="s">
        <v>52</v>
      </c>
      <c r="M4" s="26" t="s">
        <v>27</v>
      </c>
      <c r="N4" s="14" t="s">
        <v>9</v>
      </c>
      <c r="O4" s="26" t="s">
        <v>32</v>
      </c>
    </row>
    <row r="5" spans="1:15" x14ac:dyDescent="0.3">
      <c r="A5">
        <v>4</v>
      </c>
      <c r="B5" s="6" t="s">
        <v>95</v>
      </c>
      <c r="C5" t="s">
        <v>156</v>
      </c>
      <c r="D5" t="s">
        <v>6</v>
      </c>
      <c r="F5" s="44" t="s">
        <v>15</v>
      </c>
      <c r="G5" s="45">
        <v>7</v>
      </c>
      <c r="H5" s="45" t="s">
        <v>9</v>
      </c>
      <c r="I5" s="14">
        <v>20</v>
      </c>
      <c r="K5" s="14"/>
      <c r="L5" s="13" t="s">
        <v>53</v>
      </c>
      <c r="M5" s="26" t="s">
        <v>28</v>
      </c>
      <c r="N5" s="14" t="s">
        <v>9</v>
      </c>
      <c r="O5" s="26" t="s">
        <v>33</v>
      </c>
    </row>
    <row r="6" spans="1:15" x14ac:dyDescent="0.3">
      <c r="A6">
        <v>5</v>
      </c>
      <c r="B6" s="6" t="s">
        <v>103</v>
      </c>
      <c r="C6" t="s">
        <v>156</v>
      </c>
      <c r="D6" t="s">
        <v>6</v>
      </c>
      <c r="F6" s="44" t="s">
        <v>16</v>
      </c>
      <c r="G6" s="45">
        <v>17</v>
      </c>
      <c r="H6" s="45" t="s">
        <v>9</v>
      </c>
      <c r="I6" s="14">
        <v>28</v>
      </c>
      <c r="K6" s="14"/>
      <c r="L6" s="14"/>
      <c r="M6" s="14"/>
      <c r="N6" s="14"/>
      <c r="O6" s="14"/>
    </row>
    <row r="7" spans="1:15" x14ac:dyDescent="0.3">
      <c r="A7">
        <v>6</v>
      </c>
      <c r="B7" s="6" t="s">
        <v>116</v>
      </c>
      <c r="C7" t="s">
        <v>156</v>
      </c>
      <c r="D7" t="s">
        <v>6</v>
      </c>
      <c r="F7" s="44" t="s">
        <v>17</v>
      </c>
      <c r="G7" s="45">
        <v>26</v>
      </c>
      <c r="H7" s="45" t="s">
        <v>9</v>
      </c>
      <c r="I7" s="14">
        <v>9</v>
      </c>
      <c r="K7" s="14"/>
      <c r="L7" s="13"/>
      <c r="M7" s="14"/>
      <c r="N7" s="14"/>
      <c r="O7" s="14"/>
    </row>
    <row r="8" spans="1:15" x14ac:dyDescent="0.3">
      <c r="A8">
        <v>7</v>
      </c>
      <c r="B8" s="6" t="s">
        <v>92</v>
      </c>
      <c r="C8" t="s">
        <v>156</v>
      </c>
      <c r="D8" t="s">
        <v>6</v>
      </c>
      <c r="F8" s="44" t="s">
        <v>18</v>
      </c>
      <c r="G8" s="45">
        <v>16</v>
      </c>
      <c r="H8" s="45" t="s">
        <v>9</v>
      </c>
      <c r="I8" s="24">
        <v>21</v>
      </c>
      <c r="K8" s="14"/>
      <c r="L8" s="13"/>
      <c r="M8" s="14"/>
      <c r="N8" s="14"/>
      <c r="O8" s="14"/>
    </row>
    <row r="9" spans="1:15" x14ac:dyDescent="0.3">
      <c r="A9">
        <v>8</v>
      </c>
      <c r="B9" s="6" t="s">
        <v>105</v>
      </c>
      <c r="C9" t="s">
        <v>156</v>
      </c>
      <c r="D9" t="s">
        <v>6</v>
      </c>
      <c r="F9" s="44" t="s">
        <v>19</v>
      </c>
      <c r="G9" s="45">
        <v>1</v>
      </c>
      <c r="H9" s="45" t="s">
        <v>9</v>
      </c>
      <c r="I9" s="24">
        <v>11</v>
      </c>
      <c r="K9" s="14"/>
      <c r="L9" s="54" t="s">
        <v>85</v>
      </c>
      <c r="M9" s="55"/>
      <c r="N9" s="14"/>
      <c r="O9" s="14"/>
    </row>
    <row r="10" spans="1:15" x14ac:dyDescent="0.3">
      <c r="A10">
        <v>9</v>
      </c>
      <c r="B10" s="6" t="s">
        <v>113</v>
      </c>
      <c r="C10" t="s">
        <v>156</v>
      </c>
      <c r="D10" t="s">
        <v>6</v>
      </c>
      <c r="F10" s="44" t="s">
        <v>20</v>
      </c>
      <c r="G10" s="45">
        <v>10</v>
      </c>
      <c r="H10" s="45" t="s">
        <v>9</v>
      </c>
      <c r="I10" s="24">
        <v>32</v>
      </c>
      <c r="K10" s="14"/>
      <c r="L10" s="13" t="s">
        <v>54</v>
      </c>
      <c r="M10" s="28" t="s">
        <v>52</v>
      </c>
      <c r="N10" s="14" t="s">
        <v>9</v>
      </c>
      <c r="O10" s="28" t="s">
        <v>53</v>
      </c>
    </row>
    <row r="11" spans="1:15" x14ac:dyDescent="0.3">
      <c r="A11">
        <v>10</v>
      </c>
      <c r="B11" s="6" t="s">
        <v>117</v>
      </c>
      <c r="C11" t="s">
        <v>156</v>
      </c>
      <c r="D11" t="s">
        <v>6</v>
      </c>
      <c r="F11" s="44" t="s">
        <v>21</v>
      </c>
      <c r="G11" s="45">
        <v>6</v>
      </c>
      <c r="H11" s="45" t="s">
        <v>9</v>
      </c>
      <c r="I11" s="24">
        <v>3</v>
      </c>
      <c r="K11" s="14"/>
      <c r="L11" s="13" t="s">
        <v>55</v>
      </c>
      <c r="M11" s="28" t="s">
        <v>50</v>
      </c>
      <c r="N11" s="14" t="s">
        <v>9</v>
      </c>
      <c r="O11" s="28" t="s">
        <v>51</v>
      </c>
    </row>
    <row r="12" spans="1:15" x14ac:dyDescent="0.3">
      <c r="A12">
        <v>11</v>
      </c>
      <c r="B12" s="6" t="s">
        <v>118</v>
      </c>
      <c r="C12" t="s">
        <v>156</v>
      </c>
      <c r="D12" t="s">
        <v>6</v>
      </c>
      <c r="F12" s="44" t="s">
        <v>22</v>
      </c>
      <c r="G12" s="45">
        <v>25</v>
      </c>
      <c r="H12" s="45" t="s">
        <v>9</v>
      </c>
      <c r="I12" s="24">
        <v>12</v>
      </c>
      <c r="K12" s="14"/>
      <c r="L12" s="14"/>
      <c r="M12" s="14"/>
      <c r="N12" s="14"/>
      <c r="O12" s="14"/>
    </row>
    <row r="13" spans="1:15" x14ac:dyDescent="0.3">
      <c r="A13">
        <v>12</v>
      </c>
      <c r="B13" s="6" t="s">
        <v>119</v>
      </c>
      <c r="C13" t="s">
        <v>156</v>
      </c>
      <c r="D13" t="s">
        <v>6</v>
      </c>
      <c r="F13" s="44" t="s">
        <v>23</v>
      </c>
      <c r="G13" s="45">
        <v>22</v>
      </c>
      <c r="H13" s="45" t="s">
        <v>9</v>
      </c>
      <c r="I13" s="24">
        <v>4</v>
      </c>
      <c r="K13" s="14"/>
      <c r="L13" s="13"/>
      <c r="M13" s="14"/>
      <c r="N13" s="14"/>
      <c r="O13" s="14"/>
    </row>
    <row r="14" spans="1:15" x14ac:dyDescent="0.3">
      <c r="A14">
        <v>13</v>
      </c>
      <c r="B14" s="6" t="s">
        <v>96</v>
      </c>
      <c r="C14" t="s">
        <v>156</v>
      </c>
      <c r="D14" t="s">
        <v>6</v>
      </c>
      <c r="F14" s="44" t="s">
        <v>24</v>
      </c>
      <c r="G14" s="45">
        <v>30</v>
      </c>
      <c r="H14" s="45" t="s">
        <v>9</v>
      </c>
      <c r="I14" s="24">
        <v>15</v>
      </c>
      <c r="K14" s="14"/>
      <c r="L14" s="14"/>
      <c r="M14" s="14"/>
      <c r="N14" s="14"/>
      <c r="O14" s="14"/>
    </row>
    <row r="15" spans="1:15" x14ac:dyDescent="0.3">
      <c r="A15">
        <v>14</v>
      </c>
      <c r="B15" s="6" t="s">
        <v>99</v>
      </c>
      <c r="C15" t="s">
        <v>156</v>
      </c>
      <c r="D15" t="s">
        <v>6</v>
      </c>
      <c r="F15" s="44" t="s">
        <v>25</v>
      </c>
      <c r="G15" s="45">
        <v>13</v>
      </c>
      <c r="H15" s="45" t="s">
        <v>9</v>
      </c>
      <c r="I15" s="24">
        <v>24</v>
      </c>
      <c r="K15" s="14"/>
      <c r="L15" s="54" t="s">
        <v>58</v>
      </c>
      <c r="M15" s="54"/>
      <c r="N15" s="14"/>
      <c r="O15" s="14"/>
    </row>
    <row r="16" spans="1:15" x14ac:dyDescent="0.3">
      <c r="A16">
        <v>15</v>
      </c>
      <c r="B16" s="6" t="s">
        <v>120</v>
      </c>
      <c r="C16" t="s">
        <v>156</v>
      </c>
      <c r="D16" t="s">
        <v>6</v>
      </c>
      <c r="F16" s="44" t="s">
        <v>147</v>
      </c>
      <c r="G16" s="45">
        <v>5</v>
      </c>
      <c r="H16" s="45" t="s">
        <v>9</v>
      </c>
      <c r="I16" s="24">
        <v>31</v>
      </c>
      <c r="K16" s="14"/>
      <c r="L16" s="13" t="s">
        <v>56</v>
      </c>
      <c r="M16" s="14"/>
      <c r="N16" s="14" t="s">
        <v>9</v>
      </c>
      <c r="O16" s="14"/>
    </row>
    <row r="17" spans="1:9" x14ac:dyDescent="0.3">
      <c r="A17">
        <v>16</v>
      </c>
      <c r="B17" s="6" t="s">
        <v>65</v>
      </c>
      <c r="C17" t="s">
        <v>157</v>
      </c>
      <c r="D17" t="s">
        <v>6</v>
      </c>
      <c r="F17" s="44" t="s">
        <v>148</v>
      </c>
      <c r="G17" s="45">
        <v>14</v>
      </c>
      <c r="H17" s="45" t="s">
        <v>9</v>
      </c>
      <c r="I17" s="14">
        <v>23</v>
      </c>
    </row>
    <row r="18" spans="1:9" x14ac:dyDescent="0.3">
      <c r="A18">
        <v>17</v>
      </c>
      <c r="B18" s="6" t="s">
        <v>121</v>
      </c>
      <c r="C18" t="s">
        <v>156</v>
      </c>
      <c r="D18" t="s">
        <v>6</v>
      </c>
      <c r="F18" s="42"/>
      <c r="G18" s="43"/>
      <c r="H18" s="43"/>
      <c r="I18" s="14"/>
    </row>
    <row r="19" spans="1:9" x14ac:dyDescent="0.3">
      <c r="A19">
        <v>18</v>
      </c>
      <c r="B19" s="6" t="s">
        <v>89</v>
      </c>
      <c r="C19" t="s">
        <v>156</v>
      </c>
      <c r="D19" t="s">
        <v>6</v>
      </c>
      <c r="F19" s="42"/>
      <c r="G19" s="43"/>
      <c r="H19" s="43"/>
      <c r="I19" s="14"/>
    </row>
    <row r="20" spans="1:9" x14ac:dyDescent="0.3">
      <c r="A20">
        <v>19</v>
      </c>
      <c r="B20" s="6" t="s">
        <v>98</v>
      </c>
      <c r="C20" t="s">
        <v>156</v>
      </c>
      <c r="D20" t="s">
        <v>6</v>
      </c>
      <c r="F20" s="42"/>
      <c r="G20" s="43"/>
      <c r="H20" s="43"/>
      <c r="I20" s="26"/>
    </row>
    <row r="21" spans="1:9" x14ac:dyDescent="0.3">
      <c r="A21">
        <v>20</v>
      </c>
      <c r="B21" s="6" t="s">
        <v>60</v>
      </c>
      <c r="C21" t="s">
        <v>157</v>
      </c>
      <c r="D21" t="s">
        <v>6</v>
      </c>
      <c r="F21" s="10" t="s">
        <v>151</v>
      </c>
      <c r="G21" s="45"/>
      <c r="H21" s="45"/>
      <c r="I21" s="14"/>
    </row>
    <row r="22" spans="1:9" x14ac:dyDescent="0.3">
      <c r="A22">
        <v>21</v>
      </c>
      <c r="B22" s="6" t="s">
        <v>77</v>
      </c>
      <c r="C22" t="s">
        <v>157</v>
      </c>
      <c r="D22" t="s">
        <v>6</v>
      </c>
      <c r="F22" s="44" t="s">
        <v>26</v>
      </c>
      <c r="G22" s="45" t="s">
        <v>20</v>
      </c>
      <c r="H22" s="45" t="s">
        <v>9</v>
      </c>
      <c r="I22" s="14" t="s">
        <v>147</v>
      </c>
    </row>
    <row r="23" spans="1:9" x14ac:dyDescent="0.3">
      <c r="A23">
        <v>22</v>
      </c>
      <c r="B23" t="s">
        <v>59</v>
      </c>
      <c r="C23" t="s">
        <v>157</v>
      </c>
      <c r="D23" t="s">
        <v>6</v>
      </c>
      <c r="F23" s="44" t="s">
        <v>27</v>
      </c>
      <c r="G23" s="45" t="s">
        <v>25</v>
      </c>
      <c r="H23" s="45" t="s">
        <v>9</v>
      </c>
      <c r="I23" s="26" t="s">
        <v>13</v>
      </c>
    </row>
    <row r="24" spans="1:9" x14ac:dyDescent="0.3">
      <c r="A24">
        <v>23</v>
      </c>
      <c r="B24" t="s">
        <v>138</v>
      </c>
      <c r="C24" t="s">
        <v>157</v>
      </c>
      <c r="D24" t="s">
        <v>6</v>
      </c>
      <c r="F24" s="44" t="s">
        <v>28</v>
      </c>
      <c r="G24" s="45" t="s">
        <v>21</v>
      </c>
      <c r="H24" s="45" t="s">
        <v>9</v>
      </c>
      <c r="I24" s="14" t="s">
        <v>19</v>
      </c>
    </row>
    <row r="25" spans="1:9" x14ac:dyDescent="0.3">
      <c r="A25">
        <v>24</v>
      </c>
      <c r="B25" t="s">
        <v>62</v>
      </c>
      <c r="C25" t="s">
        <v>157</v>
      </c>
      <c r="D25" t="s">
        <v>6</v>
      </c>
      <c r="F25" s="44" t="s">
        <v>29</v>
      </c>
      <c r="G25" s="45" t="s">
        <v>148</v>
      </c>
      <c r="H25" s="45" t="s">
        <v>9</v>
      </c>
      <c r="I25" s="14" t="s">
        <v>14</v>
      </c>
    </row>
    <row r="26" spans="1:9" x14ac:dyDescent="0.3">
      <c r="A26">
        <v>25</v>
      </c>
      <c r="B26" s="6" t="s">
        <v>76</v>
      </c>
      <c r="C26" t="s">
        <v>157</v>
      </c>
      <c r="D26" t="s">
        <v>6</v>
      </c>
      <c r="F26" s="44" t="s">
        <v>30</v>
      </c>
      <c r="G26" s="45" t="s">
        <v>12</v>
      </c>
      <c r="H26" s="45" t="s">
        <v>9</v>
      </c>
      <c r="I26" s="14" t="s">
        <v>22</v>
      </c>
    </row>
    <row r="27" spans="1:9" x14ac:dyDescent="0.3">
      <c r="A27">
        <v>26</v>
      </c>
      <c r="B27" t="s">
        <v>71</v>
      </c>
      <c r="C27" t="s">
        <v>157</v>
      </c>
      <c r="D27" t="s">
        <v>6</v>
      </c>
      <c r="F27" s="44" t="s">
        <v>32</v>
      </c>
      <c r="G27" s="45" t="s">
        <v>17</v>
      </c>
      <c r="H27" s="45" t="s">
        <v>9</v>
      </c>
      <c r="I27" s="26" t="s">
        <v>18</v>
      </c>
    </row>
    <row r="28" spans="1:9" x14ac:dyDescent="0.3">
      <c r="A28">
        <v>27</v>
      </c>
      <c r="B28" t="s">
        <v>78</v>
      </c>
      <c r="C28" t="s">
        <v>157</v>
      </c>
      <c r="D28" t="s">
        <v>6</v>
      </c>
      <c r="F28" s="44" t="s">
        <v>31</v>
      </c>
      <c r="G28" s="45" t="s">
        <v>23</v>
      </c>
      <c r="H28" s="45" t="s">
        <v>9</v>
      </c>
      <c r="I28" s="26" t="s">
        <v>15</v>
      </c>
    </row>
    <row r="29" spans="1:9" x14ac:dyDescent="0.3">
      <c r="A29">
        <v>28</v>
      </c>
      <c r="B29" t="s">
        <v>73</v>
      </c>
      <c r="C29" t="s">
        <v>157</v>
      </c>
      <c r="D29" t="s">
        <v>6</v>
      </c>
      <c r="F29" s="44" t="s">
        <v>33</v>
      </c>
      <c r="G29" s="45" t="s">
        <v>16</v>
      </c>
      <c r="H29" s="45" t="s">
        <v>9</v>
      </c>
      <c r="I29" s="26" t="s">
        <v>24</v>
      </c>
    </row>
    <row r="30" spans="1:9" x14ac:dyDescent="0.3">
      <c r="A30">
        <v>29</v>
      </c>
      <c r="B30" t="s">
        <v>131</v>
      </c>
      <c r="C30" t="s">
        <v>157</v>
      </c>
      <c r="D30" t="s">
        <v>6</v>
      </c>
      <c r="F30" s="42"/>
      <c r="G30" s="43"/>
      <c r="H30" s="43"/>
      <c r="I30" s="26"/>
    </row>
    <row r="31" spans="1:9" x14ac:dyDescent="0.3">
      <c r="A31">
        <v>30</v>
      </c>
      <c r="B31" s="6" t="s">
        <v>139</v>
      </c>
      <c r="C31" t="s">
        <v>157</v>
      </c>
      <c r="D31" t="s">
        <v>6</v>
      </c>
      <c r="F31" s="42"/>
      <c r="G31" s="43"/>
      <c r="H31" s="43"/>
      <c r="I31" s="26"/>
    </row>
    <row r="32" spans="1:9" x14ac:dyDescent="0.3">
      <c r="A32">
        <v>31</v>
      </c>
      <c r="B32" t="s">
        <v>129</v>
      </c>
      <c r="C32" t="s">
        <v>157</v>
      </c>
      <c r="D32" t="s">
        <v>6</v>
      </c>
      <c r="F32" s="42"/>
      <c r="G32" s="43"/>
      <c r="H32" s="43"/>
      <c r="I32" s="26"/>
    </row>
    <row r="33" spans="1:9" x14ac:dyDescent="0.3">
      <c r="A33">
        <v>32</v>
      </c>
      <c r="B33" s="6" t="s">
        <v>68</v>
      </c>
      <c r="C33" t="s">
        <v>157</v>
      </c>
      <c r="D33" t="s">
        <v>6</v>
      </c>
      <c r="F33" s="42"/>
      <c r="G33" s="43"/>
      <c r="H33" s="43"/>
      <c r="I33" s="26"/>
    </row>
    <row r="34" spans="1:9" x14ac:dyDescent="0.3">
      <c r="F34" s="42"/>
      <c r="G34" s="43"/>
      <c r="H34" s="43"/>
      <c r="I34" s="26"/>
    </row>
    <row r="35" spans="1:9" x14ac:dyDescent="0.3">
      <c r="B35" s="6"/>
      <c r="F35" s="42"/>
      <c r="G35" s="43"/>
      <c r="H35" s="43"/>
    </row>
    <row r="36" spans="1:9" x14ac:dyDescent="0.3">
      <c r="F36" s="42"/>
      <c r="G36" s="43"/>
      <c r="H36" s="43"/>
    </row>
    <row r="37" spans="1:9" x14ac:dyDescent="0.3">
      <c r="B37" s="6"/>
      <c r="F37" s="32"/>
      <c r="G37" s="33"/>
      <c r="H37" s="33"/>
    </row>
    <row r="38" spans="1:9" x14ac:dyDescent="0.3">
      <c r="B38" s="6"/>
      <c r="F38" s="32"/>
      <c r="G38" s="33"/>
      <c r="H38" s="33"/>
    </row>
    <row r="39" spans="1:9" x14ac:dyDescent="0.3">
      <c r="F39" s="32"/>
      <c r="G39" s="33"/>
      <c r="H39" s="33"/>
    </row>
    <row r="40" spans="1:9" x14ac:dyDescent="0.3">
      <c r="B40" s="6"/>
      <c r="F40" s="32"/>
      <c r="G40" s="33"/>
      <c r="H40" s="33"/>
    </row>
    <row r="41" spans="1:9" x14ac:dyDescent="0.3">
      <c r="B41" s="6"/>
      <c r="F41" s="32"/>
      <c r="G41" s="33"/>
      <c r="H41" s="33"/>
    </row>
    <row r="42" spans="1:9" x14ac:dyDescent="0.3">
      <c r="B42" s="6"/>
      <c r="F42" s="32"/>
      <c r="G42" s="33"/>
      <c r="H42" s="33"/>
      <c r="I42" s="14"/>
    </row>
    <row r="43" spans="1:9" x14ac:dyDescent="0.3">
      <c r="F43" s="32"/>
      <c r="G43" s="33"/>
      <c r="H43" s="33"/>
    </row>
    <row r="44" spans="1:9" x14ac:dyDescent="0.3">
      <c r="B44" s="6"/>
      <c r="F44" s="32"/>
      <c r="G44" s="33"/>
      <c r="H44" s="33"/>
    </row>
    <row r="45" spans="1:9" x14ac:dyDescent="0.3">
      <c r="B45" s="6"/>
      <c r="F45" s="32"/>
      <c r="G45" s="33"/>
      <c r="H45" s="33"/>
    </row>
    <row r="46" spans="1:9" x14ac:dyDescent="0.3">
      <c r="F46" s="32"/>
      <c r="G46" s="33"/>
      <c r="H46" s="33"/>
    </row>
    <row r="47" spans="1:9" x14ac:dyDescent="0.3">
      <c r="F47" s="32"/>
      <c r="G47" s="33"/>
      <c r="H47" s="33"/>
    </row>
    <row r="48" spans="1:9" x14ac:dyDescent="0.3">
      <c r="F48" s="32"/>
      <c r="G48" s="33"/>
      <c r="H48" s="33"/>
    </row>
    <row r="49" spans="2:8" x14ac:dyDescent="0.3">
      <c r="B49" s="6"/>
      <c r="F49" s="32"/>
      <c r="G49" s="33"/>
      <c r="H49" s="33"/>
    </row>
    <row r="50" spans="2:8" x14ac:dyDescent="0.3">
      <c r="B50" s="6"/>
      <c r="F50" s="32"/>
      <c r="G50" s="33"/>
      <c r="H50" s="33"/>
    </row>
    <row r="51" spans="2:8" x14ac:dyDescent="0.3">
      <c r="F51" s="32"/>
      <c r="G51" s="33"/>
      <c r="H51" s="33"/>
    </row>
    <row r="52" spans="2:8" x14ac:dyDescent="0.3">
      <c r="F52" s="32"/>
      <c r="G52" s="33"/>
      <c r="H52" s="33"/>
    </row>
    <row r="53" spans="2:8" x14ac:dyDescent="0.3">
      <c r="F53" s="32"/>
      <c r="G53" s="33"/>
      <c r="H53" s="33"/>
    </row>
  </sheetData>
  <sheetProtection selectLockedCells="1"/>
  <sortState ref="B2:C32">
    <sortCondition ref="B2:B32"/>
  </sortState>
  <mergeCells count="2">
    <mergeCell ref="L15:M15"/>
    <mergeCell ref="L9:M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CC00"/>
  </sheetPr>
  <dimension ref="A1:T48"/>
  <sheetViews>
    <sheetView topLeftCell="F1" zoomScale="90" zoomScaleNormal="90" workbookViewId="0">
      <selection activeCell="S17" sqref="S17"/>
    </sheetView>
  </sheetViews>
  <sheetFormatPr defaultRowHeight="14.4" x14ac:dyDescent="0.3"/>
  <cols>
    <col min="1" max="1" width="5.88671875" bestFit="1" customWidth="1"/>
    <col min="2" max="2" width="29.109375" bestFit="1" customWidth="1"/>
    <col min="3" max="3" width="22.44140625" bestFit="1" customWidth="1"/>
    <col min="4" max="4" width="10.44140625" bestFit="1" customWidth="1"/>
    <col min="5" max="5" width="7.33203125" style="30" bestFit="1" customWidth="1"/>
    <col min="6" max="6" width="9.109375" style="3"/>
    <col min="7" max="7" width="31.109375" style="2" bestFit="1" customWidth="1"/>
    <col min="8" max="8" width="5.6640625" style="20" customWidth="1"/>
    <col min="9" max="9" width="9.109375" style="2"/>
    <col min="10" max="10" width="5.6640625" style="20" customWidth="1"/>
    <col min="11" max="11" width="28.88671875" style="2" bestFit="1" customWidth="1"/>
    <col min="12" max="12" width="31.5546875" style="4" bestFit="1" customWidth="1"/>
    <col min="13" max="13" width="11.5546875" style="2" bestFit="1" customWidth="1"/>
    <col min="14" max="14" width="9.109375" style="2"/>
    <col min="15" max="15" width="31.109375" style="2" bestFit="1" customWidth="1"/>
    <col min="16" max="16" width="5.6640625" style="20" customWidth="1"/>
    <col min="17" max="17" width="9.109375" style="2"/>
    <col min="18" max="18" width="5.6640625" style="20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4" t="s">
        <v>149</v>
      </c>
      <c r="G1" s="55"/>
      <c r="H1" s="19" t="s">
        <v>11</v>
      </c>
      <c r="J1" s="19" t="s">
        <v>10</v>
      </c>
      <c r="L1" s="4" t="s">
        <v>57</v>
      </c>
      <c r="N1" s="54" t="s">
        <v>160</v>
      </c>
      <c r="O1" s="55"/>
      <c r="P1" s="19" t="s">
        <v>11</v>
      </c>
      <c r="R1" s="19" t="s">
        <v>10</v>
      </c>
      <c r="T1" s="4" t="s">
        <v>57</v>
      </c>
    </row>
    <row r="2" spans="1:20" x14ac:dyDescent="0.3">
      <c r="A2">
        <v>1</v>
      </c>
      <c r="B2" s="6" t="s">
        <v>101</v>
      </c>
      <c r="C2" t="s">
        <v>156</v>
      </c>
      <c r="D2" t="s">
        <v>6</v>
      </c>
      <c r="F2" s="32" t="s">
        <v>12</v>
      </c>
      <c r="G2" s="2" t="str">
        <f>IF(ISERROR(VLOOKUP('U14 by Code'!G2,'U14 by Team'!$A$2:$B$34,2,0))=TRUE,'U14 by Code'!G2,VLOOKUP('U14 by Code'!G2,'U14 by Team'!$A$2:$B$34,2,0))</f>
        <v>Meole Brace Juniors</v>
      </c>
      <c r="H2" s="20">
        <v>16</v>
      </c>
      <c r="I2" s="2" t="s">
        <v>9</v>
      </c>
      <c r="J2" s="20">
        <v>0</v>
      </c>
      <c r="K2" s="2" t="str">
        <f>IF(ISERROR(VLOOKUP('U14 by Code'!I2,'U14 by Team'!$A$2:$B$34,2,0))=TRUE,'U14 by Code'!I2,VLOOKUP('U14 by Code'!I2,'U14 by Team'!$A$2:$B$34,2,0))</f>
        <v>Shrewsbury Juniors</v>
      </c>
      <c r="L2" s="4" t="str">
        <f>IF(OR(H2="",J2=""),F2,IF(H2=J2,F2,IF(H2&gt;J2,G2,K2)))</f>
        <v>Meole Brace Juniors</v>
      </c>
      <c r="N2" s="3" t="s">
        <v>50</v>
      </c>
      <c r="O2" s="2" t="str">
        <f>VLOOKUP('U14 by Code'!M2,'U14 by Team'!$F$22:$L$29,7,0)</f>
        <v>Whitchurch Alport Juniors</v>
      </c>
      <c r="P2" s="20">
        <v>0</v>
      </c>
      <c r="Q2" s="2" t="s">
        <v>9</v>
      </c>
      <c r="R2" s="20">
        <v>3</v>
      </c>
      <c r="S2" s="18" t="str">
        <f>VLOOKUP('U14 by Code'!O2,'U14 by Team'!$F$22:$L$29,7,0)</f>
        <v>Lawley Lightmoor Galaxy</v>
      </c>
      <c r="T2" s="4" t="str">
        <f>IF(OR(P2="",R2=""),N2,IF(P2=R2,N2,IF(P2&gt;R2,O2,S2)))</f>
        <v>Lawley Lightmoor Galaxy</v>
      </c>
    </row>
    <row r="3" spans="1:20" x14ac:dyDescent="0.3">
      <c r="A3">
        <v>2</v>
      </c>
      <c r="B3" s="6" t="s">
        <v>114</v>
      </c>
      <c r="C3" t="s">
        <v>156</v>
      </c>
      <c r="D3" t="s">
        <v>6</v>
      </c>
      <c r="F3" s="44" t="s">
        <v>13</v>
      </c>
      <c r="G3" s="45" t="str">
        <f>IF(ISERROR(VLOOKUP('U14 by Code'!G3,'U14 by Team'!$A$2:$B$34,2,0))=TRUE,'U14 by Code'!G3,VLOOKUP('U14 by Code'!G3,'U14 by Team'!$A$2:$B$34,2,0))</f>
        <v>Bridgnorth Town Juniors</v>
      </c>
      <c r="H3" s="20">
        <v>4</v>
      </c>
      <c r="I3" s="45" t="s">
        <v>9</v>
      </c>
      <c r="J3" s="20">
        <v>2</v>
      </c>
      <c r="K3" s="45" t="str">
        <f>IF(ISERROR(VLOOKUP('U14 by Code'!I3,'U14 by Team'!$A$2:$B$34,2,0))=TRUE,'U14 by Code'!I3,VLOOKUP('U14 by Code'!I3,'U14 by Team'!$A$2:$B$34,2,0))</f>
        <v>Bayston Hill Juniors</v>
      </c>
      <c r="L3" s="4" t="str">
        <f>IF(OR(H3="",J3=""),F3,IF(H3=J3,F3,IF(H3&gt;J3,G3,K3)))</f>
        <v>Bridgnorth Town Juniors</v>
      </c>
      <c r="N3" s="3" t="s">
        <v>51</v>
      </c>
      <c r="O3" s="45" t="str">
        <f>VLOOKUP('U14 by Code'!M3,'U14 by Team'!$F$22:$L$29,7,0)</f>
        <v>Shifnal Harriers</v>
      </c>
      <c r="P3" s="20">
        <v>3</v>
      </c>
      <c r="Q3" s="2" t="s">
        <v>9</v>
      </c>
      <c r="R3" s="20">
        <v>2</v>
      </c>
      <c r="S3" s="45" t="str">
        <f>VLOOKUP('U14 by Code'!O3,'U14 by Team'!$F$22:$L$29,7,0)</f>
        <v>Shawbury United Juniors</v>
      </c>
      <c r="T3" s="4" t="str">
        <f>IF(OR(P3="",R3=""),N3,IF(P3=R3,N3,IF(P3&gt;R3,O3,S3)))</f>
        <v>Shifnal Harriers</v>
      </c>
    </row>
    <row r="4" spans="1:20" x14ac:dyDescent="0.3">
      <c r="A4">
        <v>3</v>
      </c>
      <c r="B4" s="6" t="s">
        <v>106</v>
      </c>
      <c r="C4" t="s">
        <v>156</v>
      </c>
      <c r="D4" t="s">
        <v>6</v>
      </c>
      <c r="F4" s="44" t="s">
        <v>14</v>
      </c>
      <c r="G4" s="45" t="str">
        <f>IF(ISERROR(VLOOKUP('U14 by Code'!G4,'U14 by Team'!$A$2:$B$34,2,0))=TRUE,'U14 by Code'!G4,VLOOKUP('U14 by Code'!G4,'U14 by Team'!$A$2:$B$34,2,0))</f>
        <v>Whitchurch Alport Juniors</v>
      </c>
      <c r="H4" s="20">
        <v>2</v>
      </c>
      <c r="I4" s="45" t="s">
        <v>9</v>
      </c>
      <c r="J4" s="20">
        <v>1</v>
      </c>
      <c r="K4" s="45" t="str">
        <f>IF(ISERROR(VLOOKUP('U14 by Code'!I4,'U14 by Team'!$A$2:$B$34,2,0))=TRUE,'U14 by Code'!I4,VLOOKUP('U14 by Code'!I4,'U14 by Team'!$A$2:$B$34,2,0))</f>
        <v>Admaston United</v>
      </c>
      <c r="L4" s="4" t="str">
        <f t="shared" ref="L4:L17" si="0">IF(OR(H4="",J4=""),F4,IF(H4=J4,F4,IF(H4&gt;J4,G4,K4)))</f>
        <v>Whitchurch Alport Juniors</v>
      </c>
      <c r="N4" s="3" t="s">
        <v>52</v>
      </c>
      <c r="O4" s="45" t="str">
        <f>VLOOKUP('U14 by Code'!M4,'U14 by Team'!$F$22:$L$29,7,0)</f>
        <v>Oakengates Rangers</v>
      </c>
      <c r="P4" s="20">
        <v>2</v>
      </c>
      <c r="Q4" s="2" t="s">
        <v>9</v>
      </c>
      <c r="R4" s="20">
        <v>3</v>
      </c>
      <c r="S4" s="45" t="str">
        <f>VLOOKUP('U14 by Code'!O4,'U14 by Team'!$F$22:$L$29,7,0)</f>
        <v>Wrekin Tigers</v>
      </c>
      <c r="T4" s="4" t="str">
        <f>IF(OR(P4="",R4=""),N4,IF(P4=R4,N4,IF(P4&gt;R4,O4,S4)))</f>
        <v>Wrekin Tigers</v>
      </c>
    </row>
    <row r="5" spans="1:20" x14ac:dyDescent="0.3">
      <c r="A5">
        <v>4</v>
      </c>
      <c r="B5" s="6" t="s">
        <v>95</v>
      </c>
      <c r="C5" t="s">
        <v>156</v>
      </c>
      <c r="D5" t="s">
        <v>6</v>
      </c>
      <c r="F5" s="44" t="s">
        <v>15</v>
      </c>
      <c r="G5" s="45" t="str">
        <f>IF(ISERROR(VLOOKUP('U14 by Code'!G5,'U14 by Team'!$A$2:$B$34,2,0))=TRUE,'U14 by Code'!G5,VLOOKUP('U14 by Code'!G5,'U14 by Team'!$A$2:$B$34,2,0))</f>
        <v>Worthen Juniors</v>
      </c>
      <c r="H5" s="20">
        <v>1</v>
      </c>
      <c r="I5" s="45" t="s">
        <v>9</v>
      </c>
      <c r="J5" s="20">
        <v>6</v>
      </c>
      <c r="K5" s="45" t="str">
        <f>IF(ISERROR(VLOOKUP('U14 by Code'!I5,'U14 by Team'!$A$2:$B$34,2,0))=TRUE,'U14 by Code'!I5,VLOOKUP('U14 by Code'!I5,'U14 by Team'!$A$2:$B$34,2,0))</f>
        <v>Lawley Lightmoor Galaxy</v>
      </c>
      <c r="L5" s="4" t="str">
        <f t="shared" si="0"/>
        <v>Lawley Lightmoor Galaxy</v>
      </c>
      <c r="M5" s="39"/>
      <c r="N5" s="3" t="s">
        <v>53</v>
      </c>
      <c r="O5" s="45" t="str">
        <f>VLOOKUP('U14 by Code'!M5,'U14 by Team'!$F$22:$L$29,7,0)</f>
        <v>Oswestry</v>
      </c>
      <c r="P5" s="20">
        <v>5</v>
      </c>
      <c r="Q5" s="2" t="s">
        <v>9</v>
      </c>
      <c r="R5" s="20">
        <v>1</v>
      </c>
      <c r="S5" s="45" t="str">
        <f>VLOOKUP('U14 by Code'!O5,'U14 by Team'!$F$22:$L$29,7,0)</f>
        <v>Wrockwardine Wood</v>
      </c>
      <c r="T5" s="4" t="str">
        <f>IF(OR(P5="",R5=""),N5,IF(P5=R5,N5,IF(P5&gt;R5,O5,S5)))</f>
        <v>Oswestry</v>
      </c>
    </row>
    <row r="6" spans="1:20" x14ac:dyDescent="0.3">
      <c r="A6">
        <v>5</v>
      </c>
      <c r="B6" s="6" t="s">
        <v>103</v>
      </c>
      <c r="C6" t="s">
        <v>156</v>
      </c>
      <c r="D6" t="s">
        <v>6</v>
      </c>
      <c r="F6" s="44" t="s">
        <v>16</v>
      </c>
      <c r="G6" s="45" t="str">
        <f>IF(ISERROR(VLOOKUP('U14 by Code'!G6,'U14 by Team'!$A$2:$B$34,2,0))=TRUE,'U14 by Code'!G6,VLOOKUP('U14 by Code'!G6,'U14 by Team'!$A$2:$B$34,2,0))</f>
        <v>SAHA Galaxy</v>
      </c>
      <c r="H6" s="20">
        <v>1</v>
      </c>
      <c r="I6" s="45" t="s">
        <v>9</v>
      </c>
      <c r="J6" s="20">
        <v>4</v>
      </c>
      <c r="K6" s="45" t="str">
        <f>IF(ISERROR(VLOOKUP('U14 by Code'!I6,'U14 by Team'!$A$2:$B$34,2,0))=TRUE,'U14 by Code'!I6,VLOOKUP('U14 by Code'!I6,'U14 by Team'!$A$2:$B$34,2,0))</f>
        <v>Wrockwardine Wood</v>
      </c>
      <c r="L6" s="4" t="str">
        <f t="shared" si="0"/>
        <v>Wrockwardine Wood</v>
      </c>
    </row>
    <row r="7" spans="1:20" x14ac:dyDescent="0.3">
      <c r="A7">
        <v>6</v>
      </c>
      <c r="B7" s="6" t="s">
        <v>116</v>
      </c>
      <c r="C7" t="s">
        <v>156</v>
      </c>
      <c r="D7" t="s">
        <v>6</v>
      </c>
      <c r="F7" s="44" t="s">
        <v>17</v>
      </c>
      <c r="G7" s="45" t="str">
        <f>IF(ISERROR(VLOOKUP('U14 by Code'!G7,'U14 by Team'!$A$2:$B$34,2,0))=TRUE,'U14 by Code'!G7,VLOOKUP('U14 by Code'!G7,'U14 by Team'!$A$2:$B$34,2,0))</f>
        <v>Wrekin Tigers</v>
      </c>
      <c r="H7" s="20">
        <v>6</v>
      </c>
      <c r="I7" s="45" t="s">
        <v>9</v>
      </c>
      <c r="J7" s="20">
        <v>1</v>
      </c>
      <c r="K7" s="45" t="str">
        <f>IF(ISERROR(VLOOKUP('U14 by Code'!I7,'U14 by Team'!$A$2:$B$34,2,0))=TRUE,'U14 by Code'!I7,VLOOKUP('U14 by Code'!I7,'U14 by Team'!$A$2:$B$34,2,0))</f>
        <v>Ellesmere Rangers</v>
      </c>
      <c r="L7" s="4" t="str">
        <f t="shared" si="0"/>
        <v>Wrekin Tigers</v>
      </c>
      <c r="N7" s="3"/>
      <c r="T7" s="4"/>
    </row>
    <row r="8" spans="1:20" x14ac:dyDescent="0.3">
      <c r="A8">
        <v>7</v>
      </c>
      <c r="B8" s="6" t="s">
        <v>92</v>
      </c>
      <c r="C8" t="s">
        <v>156</v>
      </c>
      <c r="D8" t="s">
        <v>6</v>
      </c>
      <c r="F8" s="44" t="s">
        <v>18</v>
      </c>
      <c r="G8" s="45" t="str">
        <f>IF(ISERROR(VLOOKUP('U14 by Code'!G8,'U14 by Team'!$A$2:$B$34,2,0))=TRUE,'U14 by Code'!G8,VLOOKUP('U14 by Code'!G8,'U14 by Team'!$A$2:$B$34,2,0))</f>
        <v>Ercall Rangers</v>
      </c>
      <c r="H8" s="20">
        <v>2</v>
      </c>
      <c r="I8" s="45" t="s">
        <v>9</v>
      </c>
      <c r="J8" s="20">
        <v>8</v>
      </c>
      <c r="K8" s="45" t="str">
        <f>IF(ISERROR(VLOOKUP('U14 by Code'!I8,'U14 by Team'!$A$2:$B$34,2,0))=TRUE,'U14 by Code'!I8,VLOOKUP('U14 by Code'!I8,'U14 by Team'!$A$2:$B$34,2,0))</f>
        <v>Lawley Lightmoor Comets</v>
      </c>
      <c r="L8" s="4" t="str">
        <f t="shared" si="0"/>
        <v>Lawley Lightmoor Comets</v>
      </c>
      <c r="N8" s="3"/>
      <c r="T8" s="4"/>
    </row>
    <row r="9" spans="1:20" x14ac:dyDescent="0.3">
      <c r="A9">
        <v>8</v>
      </c>
      <c r="B9" s="6" t="s">
        <v>105</v>
      </c>
      <c r="C9" t="s">
        <v>156</v>
      </c>
      <c r="D9" t="s">
        <v>6</v>
      </c>
      <c r="F9" s="44" t="s">
        <v>19</v>
      </c>
      <c r="G9" s="45" t="str">
        <f>IF(ISERROR(VLOOKUP('U14 by Code'!G9,'U14 by Team'!$A$2:$B$34,2,0))=TRUE,'U14 by Code'!G9,VLOOKUP('U14 by Code'!G9,'U14 by Team'!$A$2:$B$34,2,0))</f>
        <v>Llanymynech Juniors</v>
      </c>
      <c r="H9" s="20">
        <v>0</v>
      </c>
      <c r="I9" s="45" t="s">
        <v>9</v>
      </c>
      <c r="J9" s="20">
        <v>4</v>
      </c>
      <c r="K9" s="45" t="str">
        <f>IF(ISERROR(VLOOKUP('U14 by Code'!I9,'U14 by Team'!$A$2:$B$34,2,0))=TRUE,'U14 by Code'!I9,VLOOKUP('U14 by Code'!I9,'U14 by Team'!$A$2:$B$34,2,0))</f>
        <v>Merseiders Menaces</v>
      </c>
      <c r="L9" s="4" t="str">
        <f t="shared" si="0"/>
        <v>Merseiders Menaces</v>
      </c>
      <c r="N9" s="54" t="s">
        <v>164</v>
      </c>
      <c r="O9" s="55"/>
      <c r="P9" s="19" t="s">
        <v>11</v>
      </c>
      <c r="R9" s="19" t="s">
        <v>10</v>
      </c>
    </row>
    <row r="10" spans="1:20" x14ac:dyDescent="0.3">
      <c r="A10">
        <v>9</v>
      </c>
      <c r="B10" s="6" t="s">
        <v>113</v>
      </c>
      <c r="C10" t="s">
        <v>156</v>
      </c>
      <c r="D10" t="s">
        <v>6</v>
      </c>
      <c r="F10" s="44" t="s">
        <v>20</v>
      </c>
      <c r="G10" s="45" t="str">
        <f>IF(ISERROR(VLOOKUP('U14 by Code'!G10,'U14 by Team'!$A$2:$B$34,2,0))=TRUE,'U14 by Code'!G10,VLOOKUP('U14 by Code'!G10,'U14 by Team'!$A$2:$B$34,2,0))</f>
        <v>Gobowen Youth</v>
      </c>
      <c r="H10" s="20">
        <v>2</v>
      </c>
      <c r="I10" s="45" t="s">
        <v>9</v>
      </c>
      <c r="J10" s="20">
        <v>10</v>
      </c>
      <c r="K10" s="45" t="str">
        <f>IF(ISERROR(VLOOKUP('U14 by Code'!I10,'U14 by Team'!$A$2:$B$34,2,0))=TRUE,'U14 by Code'!I10,VLOOKUP('U14 by Code'!I10,'U14 by Team'!$A$2:$B$34,2,0))</f>
        <v>Randlay Colts</v>
      </c>
      <c r="L10" s="4" t="str">
        <f t="shared" si="0"/>
        <v>Randlay Colts</v>
      </c>
      <c r="N10" s="3" t="s">
        <v>54</v>
      </c>
      <c r="O10" s="2" t="str">
        <f>VLOOKUP('U14 by Code'!M10,'U14 by Team'!$N$2:$T$5,7,0)</f>
        <v>Wrekin Tigers</v>
      </c>
      <c r="P10" s="20">
        <v>3</v>
      </c>
      <c r="Q10" s="2" t="s">
        <v>9</v>
      </c>
      <c r="R10" s="20">
        <v>0</v>
      </c>
      <c r="S10" s="2" t="str">
        <f>VLOOKUP('U14 by Code'!O10,'U14 by Team'!$N$2:$T$5,7,0)</f>
        <v>Oswestry</v>
      </c>
      <c r="T10" s="4" t="str">
        <f>IF(OR(P10="",R10=""),N10,IF(P10=R10,N10,IF(P10&gt;R10,O10,S10)))</f>
        <v>Wrekin Tigers</v>
      </c>
    </row>
    <row r="11" spans="1:20" x14ac:dyDescent="0.3">
      <c r="A11">
        <v>10</v>
      </c>
      <c r="B11" s="6" t="s">
        <v>117</v>
      </c>
      <c r="C11" t="s">
        <v>156</v>
      </c>
      <c r="D11" t="s">
        <v>6</v>
      </c>
      <c r="F11" s="44" t="s">
        <v>21</v>
      </c>
      <c r="G11" s="45" t="str">
        <f>IF(ISERROR(VLOOKUP('U14 by Code'!G11,'U14 by Team'!$A$2:$B$34,2,0))=TRUE,'U14 by Code'!G11,VLOOKUP('U14 by Code'!G11,'U14 by Team'!$A$2:$B$34,2,0))</f>
        <v>Shrewsbury Junior Colts</v>
      </c>
      <c r="H11" s="20">
        <v>1</v>
      </c>
      <c r="I11" s="45" t="s">
        <v>9</v>
      </c>
      <c r="J11" s="20">
        <v>3</v>
      </c>
      <c r="K11" s="45" t="str">
        <f>IF(ISERROR(VLOOKUP('U14 by Code'!I11,'U14 by Team'!$A$2:$B$34,2,0))=TRUE,'U14 by Code'!I11,VLOOKUP('U14 by Code'!I11,'U14 by Team'!$A$2:$B$34,2,0))</f>
        <v>Oswestry</v>
      </c>
      <c r="L11" s="4" t="str">
        <f t="shared" si="0"/>
        <v>Oswestry</v>
      </c>
      <c r="N11" s="3" t="s">
        <v>55</v>
      </c>
      <c r="O11" s="2" t="str">
        <f>VLOOKUP('U14 by Code'!M11,'U14 by Team'!$N$2:$T$5,7,0)</f>
        <v>Lawley Lightmoor Galaxy</v>
      </c>
      <c r="P11" s="20">
        <v>0</v>
      </c>
      <c r="Q11" s="2" t="s">
        <v>9</v>
      </c>
      <c r="R11" s="20">
        <v>3</v>
      </c>
      <c r="S11" s="2" t="str">
        <f>VLOOKUP('U14 by Code'!O11,'U14 by Team'!$N$2:$T$5,7,0)</f>
        <v>Shifnal Harriers</v>
      </c>
      <c r="T11" s="4" t="str">
        <f>IF(OR(P11="",R11=""),N11,IF(P11=R11,N11,IF(P11&gt;R11,O11,S11)))</f>
        <v>Shifnal Harriers</v>
      </c>
    </row>
    <row r="12" spans="1:20" x14ac:dyDescent="0.3">
      <c r="A12">
        <v>11</v>
      </c>
      <c r="B12" s="6" t="s">
        <v>118</v>
      </c>
      <c r="C12" t="s">
        <v>156</v>
      </c>
      <c r="D12" t="s">
        <v>6</v>
      </c>
      <c r="F12" s="44" t="s">
        <v>22</v>
      </c>
      <c r="G12" s="45" t="str">
        <f>IF(ISERROR(VLOOKUP('U14 by Code'!G12,'U14 by Team'!$A$2:$B$34,2,0))=TRUE,'U14 by Code'!G12,VLOOKUP('U14 by Code'!G12,'U14 by Team'!$A$2:$B$34,2,0))</f>
        <v>Shifnal Harriers</v>
      </c>
      <c r="H12" s="20">
        <v>8</v>
      </c>
      <c r="I12" s="45" t="s">
        <v>9</v>
      </c>
      <c r="J12" s="20">
        <v>0</v>
      </c>
      <c r="K12" s="45" t="str">
        <f>IF(ISERROR(VLOOKUP('U14 by Code'!I12,'U14 by Team'!$A$2:$B$34,2,0))=TRUE,'U14 by Code'!I12,VLOOKUP('U14 by Code'!I12,'U14 by Team'!$A$2:$B$34,2,0))</f>
        <v>SAHA Vikings</v>
      </c>
      <c r="L12" s="4" t="str">
        <f t="shared" si="0"/>
        <v>Shifnal Harriers</v>
      </c>
    </row>
    <row r="13" spans="1:20" x14ac:dyDescent="0.3">
      <c r="A13">
        <v>12</v>
      </c>
      <c r="B13" s="6" t="s">
        <v>119</v>
      </c>
      <c r="C13" t="s">
        <v>156</v>
      </c>
      <c r="D13" t="s">
        <v>6</v>
      </c>
      <c r="F13" s="44" t="s">
        <v>23</v>
      </c>
      <c r="G13" s="45" t="str">
        <f>IF(ISERROR(VLOOKUP('U14 by Code'!G13,'U14 by Team'!$A$2:$B$34,2,0))=TRUE,'U14 by Code'!G13,VLOOKUP('U14 by Code'!G13,'U14 by Team'!$A$2:$B$34,2,0))</f>
        <v>Admaston Juniors</v>
      </c>
      <c r="H13" s="20">
        <v>3</v>
      </c>
      <c r="I13" s="45" t="s">
        <v>9</v>
      </c>
      <c r="J13" s="20">
        <v>4</v>
      </c>
      <c r="K13" s="45" t="str">
        <f>IF(ISERROR(VLOOKUP('U14 by Code'!I13,'U14 by Team'!$A$2:$B$34,2,0))=TRUE,'U14 by Code'!I13,VLOOKUP('U14 by Code'!I13,'U14 by Team'!$A$2:$B$34,2,0))</f>
        <v>Prees Panthers</v>
      </c>
      <c r="L13" s="4" t="str">
        <f t="shared" si="0"/>
        <v>Prees Panthers</v>
      </c>
      <c r="N13" s="3"/>
      <c r="T13" s="4"/>
    </row>
    <row r="14" spans="1:20" x14ac:dyDescent="0.3">
      <c r="A14">
        <v>13</v>
      </c>
      <c r="B14" s="6" t="s">
        <v>96</v>
      </c>
      <c r="C14" t="s">
        <v>156</v>
      </c>
      <c r="D14" t="s">
        <v>6</v>
      </c>
      <c r="F14" s="44" t="s">
        <v>24</v>
      </c>
      <c r="G14" s="45" t="str">
        <f>IF(ISERROR(VLOOKUP('U14 by Code'!G14,'U14 by Team'!$A$2:$B$34,2,0))=TRUE,'U14 by Code'!G14,VLOOKUP('U14 by Code'!G14,'U14 by Team'!$A$2:$B$34,2,0))</f>
        <v>Shifnal Europeans Blue</v>
      </c>
      <c r="H14" s="20">
        <v>4</v>
      </c>
      <c r="I14" s="45" t="s">
        <v>9</v>
      </c>
      <c r="J14" s="20">
        <v>5</v>
      </c>
      <c r="K14" s="45" t="str">
        <f>IF(ISERROR(VLOOKUP('U14 by Code'!I14,'U14 by Team'!$A$2:$B$34,2,0))=TRUE,'U14 by Code'!I14,VLOOKUP('U14 by Code'!I14,'U14 by Team'!$A$2:$B$34,2,0))</f>
        <v>FC Hodnet</v>
      </c>
      <c r="L14" s="4" t="str">
        <f t="shared" si="0"/>
        <v>FC Hodnet</v>
      </c>
    </row>
    <row r="15" spans="1:20" x14ac:dyDescent="0.3">
      <c r="A15">
        <v>14</v>
      </c>
      <c r="B15" s="6" t="s">
        <v>99</v>
      </c>
      <c r="C15" t="s">
        <v>156</v>
      </c>
      <c r="D15" t="s">
        <v>6</v>
      </c>
      <c r="F15" s="44" t="s">
        <v>25</v>
      </c>
      <c r="G15" s="45" t="str">
        <f>IF(ISERROR(VLOOKUP('U14 by Code'!G15,'U14 by Team'!$A$2:$B$34,2,0))=TRUE,'U14 by Code'!G15,VLOOKUP('U14 by Code'!G15,'U14 by Team'!$A$2:$B$34,2,0))</f>
        <v>Shrewsbury Juniors Lions</v>
      </c>
      <c r="H15" s="20">
        <v>1</v>
      </c>
      <c r="I15" s="45" t="s">
        <v>9</v>
      </c>
      <c r="J15" s="20">
        <v>4</v>
      </c>
      <c r="K15" s="45" t="str">
        <f>IF(ISERROR(VLOOKUP('U14 by Code'!I15,'U14 by Team'!$A$2:$B$34,2,0))=TRUE,'U14 by Code'!I15,VLOOKUP('U14 by Code'!I15,'U14 by Team'!$A$2:$B$34,2,0))</f>
        <v>Oakengates Rangers</v>
      </c>
      <c r="L15" s="4" t="str">
        <f t="shared" si="0"/>
        <v>Oakengates Rangers</v>
      </c>
      <c r="N15" s="54" t="s">
        <v>162</v>
      </c>
      <c r="O15" s="55"/>
      <c r="P15" s="19" t="s">
        <v>11</v>
      </c>
      <c r="R15" s="19" t="s">
        <v>10</v>
      </c>
    </row>
    <row r="16" spans="1:20" x14ac:dyDescent="0.3">
      <c r="A16">
        <v>15</v>
      </c>
      <c r="B16" s="6" t="s">
        <v>120</v>
      </c>
      <c r="C16" t="s">
        <v>156</v>
      </c>
      <c r="D16" t="s">
        <v>6</v>
      </c>
      <c r="F16" s="44" t="s">
        <v>147</v>
      </c>
      <c r="G16" s="45" t="str">
        <f>IF(ISERROR(VLOOKUP('U14 by Code'!G16,'U14 by Team'!$A$2:$B$34,2,0))=TRUE,'U14 by Code'!G16,VLOOKUP('U14 by Code'!G16,'U14 by Team'!$A$2:$B$34,2,0))</f>
        <v>Shawbury United Juniors</v>
      </c>
      <c r="H16" s="20">
        <v>8</v>
      </c>
      <c r="I16" s="45" t="s">
        <v>9</v>
      </c>
      <c r="J16" s="20">
        <v>0</v>
      </c>
      <c r="K16" s="45" t="str">
        <f>IF(ISERROR(VLOOKUP('U14 by Code'!I16,'U14 by Team'!$A$2:$B$34,2,0))=TRUE,'U14 by Code'!I16,VLOOKUP('U14 by Code'!I16,'U14 by Team'!$A$2:$B$34,2,0))</f>
        <v>Nova United</v>
      </c>
      <c r="L16" s="4" t="str">
        <f t="shared" si="0"/>
        <v>Shawbury United Juniors</v>
      </c>
      <c r="N16" s="3" t="s">
        <v>56</v>
      </c>
      <c r="O16" s="23" t="s">
        <v>76</v>
      </c>
      <c r="Q16" s="2" t="s">
        <v>9</v>
      </c>
      <c r="S16" s="23" t="s">
        <v>71</v>
      </c>
      <c r="T16" s="4" t="str">
        <f>IF(OR(P16="",R16=""),N16,IF(P16=R16,N16,IF(P16&gt;R16,O16,S16)))</f>
        <v>FINAL</v>
      </c>
    </row>
    <row r="17" spans="1:12" x14ac:dyDescent="0.3">
      <c r="A17">
        <v>16</v>
      </c>
      <c r="B17" s="6" t="s">
        <v>65</v>
      </c>
      <c r="C17" t="s">
        <v>157</v>
      </c>
      <c r="D17" t="s">
        <v>6</v>
      </c>
      <c r="F17" s="44" t="s">
        <v>148</v>
      </c>
      <c r="G17" s="45" t="str">
        <f>IF(ISERROR(VLOOKUP('U14 by Code'!G17,'U14 by Team'!$A$2:$B$34,2,0))=TRUE,'U14 by Code'!G17,VLOOKUP('U14 by Code'!G17,'U14 by Team'!$A$2:$B$34,2,0))</f>
        <v>Baschurch Juniors</v>
      </c>
      <c r="H17" s="20">
        <v>0</v>
      </c>
      <c r="I17" s="45" t="s">
        <v>9</v>
      </c>
      <c r="J17" s="20">
        <v>8</v>
      </c>
      <c r="K17" s="45" t="str">
        <f>IF(ISERROR(VLOOKUP('U14 by Code'!I17,'U14 by Team'!$A$2:$B$34,2,0))=TRUE,'U14 by Code'!I17,VLOOKUP('U14 by Code'!I17,'U14 by Team'!$A$2:$B$34,2,0))</f>
        <v>Shifnal Europeans Red</v>
      </c>
      <c r="L17" s="4" t="str">
        <f t="shared" si="0"/>
        <v>Shifnal Europeans Red</v>
      </c>
    </row>
    <row r="18" spans="1:12" x14ac:dyDescent="0.3">
      <c r="A18">
        <v>17</v>
      </c>
      <c r="B18" s="6" t="s">
        <v>121</v>
      </c>
      <c r="C18" t="s">
        <v>156</v>
      </c>
      <c r="D18" t="s">
        <v>6</v>
      </c>
      <c r="F18" s="44"/>
      <c r="G18" s="45"/>
      <c r="I18" s="45"/>
      <c r="K18" s="45"/>
    </row>
    <row r="19" spans="1:12" x14ac:dyDescent="0.3">
      <c r="A19">
        <v>18</v>
      </c>
      <c r="B19" s="6" t="s">
        <v>89</v>
      </c>
      <c r="C19" t="s">
        <v>156</v>
      </c>
      <c r="D19" t="s">
        <v>6</v>
      </c>
      <c r="F19" s="44"/>
      <c r="G19" s="27"/>
      <c r="H19" s="22"/>
      <c r="I19" s="27"/>
      <c r="J19" s="22"/>
      <c r="K19" s="27"/>
    </row>
    <row r="20" spans="1:12" x14ac:dyDescent="0.3">
      <c r="A20">
        <v>19</v>
      </c>
      <c r="B20" s="6" t="s">
        <v>98</v>
      </c>
      <c r="C20" t="s">
        <v>156</v>
      </c>
      <c r="D20" t="s">
        <v>6</v>
      </c>
      <c r="F20" s="44"/>
      <c r="G20" s="27"/>
      <c r="H20" s="22"/>
      <c r="I20" s="27"/>
      <c r="J20" s="22"/>
      <c r="K20" s="27"/>
    </row>
    <row r="21" spans="1:12" x14ac:dyDescent="0.3">
      <c r="A21">
        <v>20</v>
      </c>
      <c r="B21" s="6" t="s">
        <v>60</v>
      </c>
      <c r="C21" t="s">
        <v>157</v>
      </c>
      <c r="D21" t="s">
        <v>6</v>
      </c>
      <c r="F21" s="54" t="s">
        <v>151</v>
      </c>
      <c r="G21" s="54"/>
      <c r="H21" s="19" t="s">
        <v>11</v>
      </c>
      <c r="I21" s="45"/>
      <c r="J21" s="19" t="s">
        <v>10</v>
      </c>
      <c r="K21" s="27"/>
    </row>
    <row r="22" spans="1:12" x14ac:dyDescent="0.3">
      <c r="A22">
        <v>21</v>
      </c>
      <c r="B22" s="6" t="s">
        <v>77</v>
      </c>
      <c r="C22" t="s">
        <v>157</v>
      </c>
      <c r="D22" t="s">
        <v>6</v>
      </c>
      <c r="F22" s="44" t="s">
        <v>26</v>
      </c>
      <c r="G22" s="27" t="str">
        <f>IF(ISERROR(VLOOKUP('U14 by Code'!G22,'U14 by Team'!$A$2:$B$34,2,0))=TRUE,VLOOKUP('U14 by Code'!G22,'U14 by Team'!$F$2:$L$17,7,0),VLOOKUP('U14 by Code'!G22,'U14 by Team'!$A$2:$B$34,2,0))</f>
        <v>Randlay Colts</v>
      </c>
      <c r="H22" s="22">
        <v>1</v>
      </c>
      <c r="I22" s="27" t="s">
        <v>9</v>
      </c>
      <c r="J22" s="22">
        <v>3</v>
      </c>
      <c r="K22" s="27" t="str">
        <f>IF(ISERROR(VLOOKUP('U14 by Code'!I22,'U14 by Team'!$A$2:$B$34,2,0))=TRUE,VLOOKUP('U14 by Code'!I22,'U14 by Team'!$F$2:$L$17,7,0),VLOOKUP('U14 by Code'!I22,'U14 by Team'!$A$2:$B$34,2,0))</f>
        <v>Shawbury United Juniors</v>
      </c>
      <c r="L22" s="4" t="str">
        <f t="shared" ref="L22:L29" si="1">IF(OR(H22="",J22=""),F22,IF(H22=J22,F22,IF(H22&gt;J22,G22,K22)))</f>
        <v>Shawbury United Juniors</v>
      </c>
    </row>
    <row r="23" spans="1:12" x14ac:dyDescent="0.3">
      <c r="A23">
        <v>22</v>
      </c>
      <c r="B23" t="s">
        <v>59</v>
      </c>
      <c r="C23" t="s">
        <v>157</v>
      </c>
      <c r="D23" t="s">
        <v>6</v>
      </c>
      <c r="F23" s="44" t="s">
        <v>27</v>
      </c>
      <c r="G23" s="27" t="str">
        <f>IF(ISERROR(VLOOKUP('U14 by Code'!G23,'U14 by Team'!$A$2:$B$34,2,0))=TRUE,VLOOKUP('U14 by Code'!G23,'U14 by Team'!$F$2:$L$17,7,0),VLOOKUP('U14 by Code'!G23,'U14 by Team'!$A$2:$B$34,2,0))</f>
        <v>Oakengates Rangers</v>
      </c>
      <c r="H23" s="22">
        <v>8</v>
      </c>
      <c r="I23" s="27" t="s">
        <v>9</v>
      </c>
      <c r="J23" s="22">
        <v>1</v>
      </c>
      <c r="K23" s="27" t="str">
        <f>IF(ISERROR(VLOOKUP('U14 by Code'!I23,'U14 by Team'!$A$2:$B$34,2,0))=TRUE,VLOOKUP('U14 by Code'!I23,'U14 by Team'!$F$2:$L$17,7,0),VLOOKUP('U14 by Code'!I23,'U14 by Team'!$A$2:$B$34,2,0))</f>
        <v>Bridgnorth Town Juniors</v>
      </c>
      <c r="L23" s="4" t="str">
        <f t="shared" si="1"/>
        <v>Oakengates Rangers</v>
      </c>
    </row>
    <row r="24" spans="1:12" x14ac:dyDescent="0.3">
      <c r="A24">
        <v>23</v>
      </c>
      <c r="B24" t="s">
        <v>138</v>
      </c>
      <c r="C24" t="s">
        <v>157</v>
      </c>
      <c r="D24" t="s">
        <v>6</v>
      </c>
      <c r="E24" s="29"/>
      <c r="F24" s="44" t="s">
        <v>28</v>
      </c>
      <c r="G24" s="27" t="str">
        <f>IF(ISERROR(VLOOKUP('U14 by Code'!G24,'U14 by Team'!$A$2:$B$34,2,0))=TRUE,VLOOKUP('U14 by Code'!G24,'U14 by Team'!$F$2:$L$17,7,0),VLOOKUP('U14 by Code'!G24,'U14 by Team'!$A$2:$B$34,2,0))</f>
        <v>Oswestry</v>
      </c>
      <c r="H24" s="22">
        <v>6</v>
      </c>
      <c r="I24" s="27" t="s">
        <v>9</v>
      </c>
      <c r="J24" s="22">
        <v>0</v>
      </c>
      <c r="K24" s="27" t="str">
        <f>IF(ISERROR(VLOOKUP('U14 by Code'!I24,'U14 by Team'!$A$2:$B$34,2,0))=TRUE,VLOOKUP('U14 by Code'!I24,'U14 by Team'!$F$2:$L$17,7,0),VLOOKUP('U14 by Code'!I24,'U14 by Team'!$A$2:$B$34,2,0))</f>
        <v>Merseiders Menaces</v>
      </c>
      <c r="L24" s="4" t="str">
        <f t="shared" si="1"/>
        <v>Oswestry</v>
      </c>
    </row>
    <row r="25" spans="1:12" x14ac:dyDescent="0.3">
      <c r="A25">
        <v>24</v>
      </c>
      <c r="B25" t="s">
        <v>62</v>
      </c>
      <c r="C25" t="s">
        <v>157</v>
      </c>
      <c r="D25" t="s">
        <v>6</v>
      </c>
      <c r="F25" s="44" t="s">
        <v>29</v>
      </c>
      <c r="G25" s="27" t="str">
        <f>IF(ISERROR(VLOOKUP('U14 by Code'!G25,'U14 by Team'!$A$2:$B$34,2,0))=TRUE,VLOOKUP('U14 by Code'!G25,'U14 by Team'!$F$2:$L$17,7,0),VLOOKUP('U14 by Code'!G25,'U14 by Team'!$A$2:$B$34,2,0))</f>
        <v>Shifnal Europeans Red</v>
      </c>
      <c r="H25" s="22">
        <v>3</v>
      </c>
      <c r="I25" s="27" t="s">
        <v>9</v>
      </c>
      <c r="J25" s="22">
        <v>4</v>
      </c>
      <c r="K25" s="27" t="str">
        <f>IF(ISERROR(VLOOKUP('U14 by Code'!I25,'U14 by Team'!$A$2:$B$34,2,0))=TRUE,VLOOKUP('U14 by Code'!I25,'U14 by Team'!$F$2:$L$17,7,0),VLOOKUP('U14 by Code'!I25,'U14 by Team'!$A$2:$B$34,2,0))</f>
        <v>Whitchurch Alport Juniors</v>
      </c>
      <c r="L25" s="4" t="str">
        <f t="shared" si="1"/>
        <v>Whitchurch Alport Juniors</v>
      </c>
    </row>
    <row r="26" spans="1:12" x14ac:dyDescent="0.3">
      <c r="A26">
        <v>25</v>
      </c>
      <c r="B26" s="6" t="s">
        <v>76</v>
      </c>
      <c r="C26" t="s">
        <v>157</v>
      </c>
      <c r="D26" t="s">
        <v>6</v>
      </c>
      <c r="F26" s="44" t="s">
        <v>30</v>
      </c>
      <c r="G26" s="27" t="str">
        <f>IF(ISERROR(VLOOKUP('U14 by Code'!G26,'U14 by Team'!$A$2:$B$34,2,0))=TRUE,VLOOKUP('U14 by Code'!G26,'U14 by Team'!$F$2:$L$17,7,0),VLOOKUP('U14 by Code'!G26,'U14 by Team'!$A$2:$B$34,2,0))</f>
        <v>Meole Brace Juniors</v>
      </c>
      <c r="H26" s="22">
        <v>1</v>
      </c>
      <c r="I26" s="27" t="s">
        <v>9</v>
      </c>
      <c r="J26" s="22">
        <v>5</v>
      </c>
      <c r="K26" s="27" t="str">
        <f>IF(ISERROR(VLOOKUP('U14 by Code'!I26,'U14 by Team'!$A$2:$B$34,2,0))=TRUE,VLOOKUP('U14 by Code'!I26,'U14 by Team'!$F$2:$L$17,7,0),VLOOKUP('U14 by Code'!I26,'U14 by Team'!$A$2:$B$34,2,0))</f>
        <v>Shifnal Harriers</v>
      </c>
      <c r="L26" s="4" t="str">
        <f t="shared" si="1"/>
        <v>Shifnal Harriers</v>
      </c>
    </row>
    <row r="27" spans="1:12" x14ac:dyDescent="0.3">
      <c r="A27">
        <v>26</v>
      </c>
      <c r="B27" t="s">
        <v>71</v>
      </c>
      <c r="C27" t="s">
        <v>157</v>
      </c>
      <c r="D27" t="s">
        <v>6</v>
      </c>
      <c r="F27" s="44" t="s">
        <v>32</v>
      </c>
      <c r="G27" s="27" t="str">
        <f>IF(ISERROR(VLOOKUP('U14 by Code'!G27,'U14 by Team'!$A$2:$B$34,2,0))=TRUE,VLOOKUP('U14 by Code'!G27,'U14 by Team'!$F$2:$L$17,7,0),VLOOKUP('U14 by Code'!G27,'U14 by Team'!$A$2:$B$34,2,0))</f>
        <v>Wrekin Tigers</v>
      </c>
      <c r="H27" s="22">
        <v>4</v>
      </c>
      <c r="I27" s="27" t="s">
        <v>9</v>
      </c>
      <c r="J27" s="22">
        <v>0</v>
      </c>
      <c r="K27" s="27" t="str">
        <f>IF(ISERROR(VLOOKUP('U14 by Code'!I27,'U14 by Team'!$A$2:$B$34,2,0))=TRUE,VLOOKUP('U14 by Code'!I27,'U14 by Team'!$F$2:$L$17,7,0),VLOOKUP('U14 by Code'!I27,'U14 by Team'!$A$2:$B$34,2,0))</f>
        <v>Lawley Lightmoor Comets</v>
      </c>
      <c r="L27" s="4" t="str">
        <f t="shared" si="1"/>
        <v>Wrekin Tigers</v>
      </c>
    </row>
    <row r="28" spans="1:12" x14ac:dyDescent="0.3">
      <c r="A28">
        <v>27</v>
      </c>
      <c r="B28" t="s">
        <v>78</v>
      </c>
      <c r="C28" t="s">
        <v>157</v>
      </c>
      <c r="D28" t="s">
        <v>6</v>
      </c>
      <c r="F28" s="44" t="s">
        <v>31</v>
      </c>
      <c r="G28" s="27" t="str">
        <f>IF(ISERROR(VLOOKUP('U14 by Code'!G28,'U14 by Team'!$A$2:$B$34,2,0))=TRUE,VLOOKUP('U14 by Code'!G28,'U14 by Team'!$F$2:$L$17,7,0),VLOOKUP('U14 by Code'!G28,'U14 by Team'!$A$2:$B$34,2,0))</f>
        <v>Prees Panthers</v>
      </c>
      <c r="H28" s="22">
        <v>0</v>
      </c>
      <c r="I28" s="27" t="s">
        <v>9</v>
      </c>
      <c r="J28" s="22">
        <v>6</v>
      </c>
      <c r="K28" s="27" t="str">
        <f>IF(ISERROR(VLOOKUP('U14 by Code'!I28,'U14 by Team'!$A$2:$B$34,2,0))=TRUE,VLOOKUP('U14 by Code'!I28,'U14 by Team'!$F$2:$L$17,7,0),VLOOKUP('U14 by Code'!I28,'U14 by Team'!$A$2:$B$34,2,0))</f>
        <v>Lawley Lightmoor Galaxy</v>
      </c>
      <c r="L28" s="4" t="str">
        <f t="shared" si="1"/>
        <v>Lawley Lightmoor Galaxy</v>
      </c>
    </row>
    <row r="29" spans="1:12" x14ac:dyDescent="0.3">
      <c r="A29">
        <v>28</v>
      </c>
      <c r="B29" t="s">
        <v>73</v>
      </c>
      <c r="C29" t="s">
        <v>157</v>
      </c>
      <c r="D29" t="s">
        <v>6</v>
      </c>
      <c r="F29" s="44" t="s">
        <v>33</v>
      </c>
      <c r="G29" s="27" t="str">
        <f>IF(ISERROR(VLOOKUP('U14 by Code'!G29,'U14 by Team'!$A$2:$B$34,2,0))=TRUE,VLOOKUP('U14 by Code'!G29,'U14 by Team'!$F$2:$L$17,7,0),VLOOKUP('U14 by Code'!G29,'U14 by Team'!$A$2:$B$34,2,0))</f>
        <v>Wrockwardine Wood</v>
      </c>
      <c r="H29" s="22">
        <v>4</v>
      </c>
      <c r="I29" s="27" t="s">
        <v>9</v>
      </c>
      <c r="J29" s="22">
        <v>2</v>
      </c>
      <c r="K29" s="27" t="str">
        <f>IF(ISERROR(VLOOKUP('U14 by Code'!I29,'U14 by Team'!$A$2:$B$34,2,0))=TRUE,VLOOKUP('U14 by Code'!I29,'U14 by Team'!$F$2:$L$17,7,0),VLOOKUP('U14 by Code'!I29,'U14 by Team'!$A$2:$B$34,2,0))</f>
        <v>FC Hodnet</v>
      </c>
      <c r="L29" s="4" t="str">
        <f t="shared" si="1"/>
        <v>Wrockwardine Wood</v>
      </c>
    </row>
    <row r="30" spans="1:12" x14ac:dyDescent="0.3">
      <c r="A30">
        <v>29</v>
      </c>
      <c r="B30" t="s">
        <v>131</v>
      </c>
      <c r="C30" t="s">
        <v>157</v>
      </c>
      <c r="D30" t="s">
        <v>6</v>
      </c>
      <c r="F30" s="42"/>
      <c r="G30" s="27"/>
      <c r="H30" s="22"/>
      <c r="I30" s="27"/>
      <c r="J30" s="22"/>
      <c r="K30" s="27"/>
    </row>
    <row r="31" spans="1:12" x14ac:dyDescent="0.3">
      <c r="A31">
        <v>30</v>
      </c>
      <c r="B31" s="6" t="s">
        <v>139</v>
      </c>
      <c r="C31" t="s">
        <v>157</v>
      </c>
      <c r="D31" t="s">
        <v>6</v>
      </c>
      <c r="F31" s="42"/>
      <c r="G31" s="27"/>
      <c r="H31" s="22"/>
      <c r="I31" s="27"/>
      <c r="J31" s="22"/>
      <c r="K31" s="27"/>
    </row>
    <row r="32" spans="1:12" x14ac:dyDescent="0.3">
      <c r="A32">
        <v>31</v>
      </c>
      <c r="B32" t="s">
        <v>129</v>
      </c>
      <c r="C32" t="s">
        <v>157</v>
      </c>
      <c r="D32" t="s">
        <v>6</v>
      </c>
      <c r="F32" s="42"/>
      <c r="G32" s="27"/>
      <c r="H32" s="22"/>
      <c r="I32" s="27"/>
      <c r="J32" s="22"/>
      <c r="K32" s="27"/>
    </row>
    <row r="33" spans="1:11" x14ac:dyDescent="0.3">
      <c r="A33">
        <v>32</v>
      </c>
      <c r="B33" s="6" t="s">
        <v>68</v>
      </c>
      <c r="C33" t="s">
        <v>157</v>
      </c>
      <c r="D33" t="s">
        <v>6</v>
      </c>
      <c r="F33" s="42"/>
      <c r="G33" s="27"/>
      <c r="H33" s="22"/>
      <c r="I33" s="27"/>
      <c r="J33" s="22"/>
      <c r="K33" s="27"/>
    </row>
    <row r="34" spans="1:11" x14ac:dyDescent="0.3">
      <c r="B34" s="6"/>
      <c r="F34" s="42"/>
      <c r="G34" s="27"/>
      <c r="H34" s="22"/>
      <c r="I34" s="27"/>
      <c r="J34" s="22"/>
      <c r="K34" s="27"/>
    </row>
    <row r="35" spans="1:11" x14ac:dyDescent="0.3">
      <c r="B35" s="31"/>
      <c r="F35" s="42"/>
      <c r="G35" s="27"/>
      <c r="H35" s="22"/>
      <c r="I35" s="27"/>
      <c r="J35" s="22"/>
      <c r="K35" s="27"/>
    </row>
    <row r="36" spans="1:11" x14ac:dyDescent="0.3">
      <c r="B36" s="30"/>
      <c r="F36" s="42"/>
      <c r="G36" s="27"/>
      <c r="H36" s="22"/>
      <c r="I36" s="27"/>
      <c r="J36" s="22"/>
      <c r="K36" s="27"/>
    </row>
    <row r="37" spans="1:11" x14ac:dyDescent="0.3">
      <c r="B37" s="31"/>
      <c r="F37" s="32"/>
      <c r="G37" s="33"/>
      <c r="I37" s="33"/>
      <c r="K37" s="33"/>
    </row>
    <row r="38" spans="1:11" x14ac:dyDescent="0.3">
      <c r="B38" s="31"/>
      <c r="F38" s="32"/>
      <c r="G38" s="33"/>
      <c r="H38" s="33"/>
      <c r="I38" s="27"/>
      <c r="J38" s="21"/>
      <c r="K38" s="27"/>
    </row>
    <row r="39" spans="1:11" x14ac:dyDescent="0.3">
      <c r="F39" s="32"/>
      <c r="G39" s="33"/>
      <c r="I39" s="33"/>
      <c r="J39" s="22"/>
      <c r="K39" s="33"/>
    </row>
    <row r="40" spans="1:11" x14ac:dyDescent="0.3">
      <c r="B40" s="6"/>
      <c r="F40" s="32"/>
      <c r="G40" s="33"/>
      <c r="I40" s="33"/>
      <c r="J40" s="22"/>
      <c r="K40" s="33"/>
    </row>
    <row r="41" spans="1:11" x14ac:dyDescent="0.3">
      <c r="B41" s="6"/>
      <c r="F41" s="32"/>
      <c r="G41" s="33"/>
      <c r="I41" s="33"/>
      <c r="J41" s="22"/>
      <c r="K41" s="33"/>
    </row>
    <row r="42" spans="1:11" x14ac:dyDescent="0.3">
      <c r="B42" s="6"/>
      <c r="F42" s="32"/>
      <c r="G42" s="33"/>
      <c r="I42" s="33"/>
      <c r="J42" s="22"/>
      <c r="K42" s="33"/>
    </row>
    <row r="43" spans="1:11" x14ac:dyDescent="0.3">
      <c r="F43" s="32"/>
      <c r="G43" s="33"/>
      <c r="I43" s="33"/>
      <c r="J43" s="22"/>
      <c r="K43" s="33"/>
    </row>
    <row r="44" spans="1:11" x14ac:dyDescent="0.3">
      <c r="F44" s="32"/>
      <c r="G44" s="33"/>
      <c r="I44" s="33"/>
      <c r="J44" s="22"/>
      <c r="K44" s="33"/>
    </row>
    <row r="45" spans="1:11" x14ac:dyDescent="0.3">
      <c r="F45" s="32"/>
      <c r="G45" s="33"/>
      <c r="I45" s="33"/>
      <c r="J45" s="22"/>
      <c r="K45" s="33"/>
    </row>
    <row r="46" spans="1:11" x14ac:dyDescent="0.3">
      <c r="B46" s="6"/>
      <c r="F46" s="32"/>
      <c r="G46" s="33"/>
      <c r="I46" s="33"/>
      <c r="J46" s="22"/>
      <c r="K46" s="33"/>
    </row>
    <row r="47" spans="1:11" x14ac:dyDescent="0.3">
      <c r="B47" s="6"/>
    </row>
    <row r="48" spans="1:11" x14ac:dyDescent="0.3">
      <c r="B48" s="6"/>
    </row>
  </sheetData>
  <sheetProtection selectLockedCells="1"/>
  <mergeCells count="5">
    <mergeCell ref="F1:G1"/>
    <mergeCell ref="N1:O1"/>
    <mergeCell ref="N15:O15"/>
    <mergeCell ref="N9:O9"/>
    <mergeCell ref="F21:G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</sheetPr>
  <dimension ref="A1:P50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32.4414062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9.109375" style="3"/>
    <col min="7" max="9" width="9.109375" style="2"/>
    <col min="11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149</v>
      </c>
      <c r="L1" s="10" t="s">
        <v>84</v>
      </c>
    </row>
    <row r="2" spans="1:15" x14ac:dyDescent="0.3">
      <c r="A2">
        <v>1</v>
      </c>
      <c r="B2" t="s">
        <v>122</v>
      </c>
      <c r="C2" t="s">
        <v>156</v>
      </c>
      <c r="D2" t="s">
        <v>7</v>
      </c>
      <c r="F2" s="3" t="s">
        <v>12</v>
      </c>
      <c r="G2" s="2">
        <v>4</v>
      </c>
      <c r="H2" s="2" t="s">
        <v>9</v>
      </c>
      <c r="I2" s="2">
        <v>13</v>
      </c>
      <c r="K2" s="9"/>
      <c r="L2" s="3" t="s">
        <v>50</v>
      </c>
      <c r="M2" s="26" t="s">
        <v>29</v>
      </c>
      <c r="N2" s="2" t="s">
        <v>9</v>
      </c>
      <c r="O2" s="26" t="s">
        <v>28</v>
      </c>
    </row>
    <row r="3" spans="1:15" x14ac:dyDescent="0.3">
      <c r="A3">
        <v>2</v>
      </c>
      <c r="B3" s="6" t="s">
        <v>114</v>
      </c>
      <c r="C3" t="s">
        <v>156</v>
      </c>
      <c r="D3" t="s">
        <v>7</v>
      </c>
      <c r="F3" s="3" t="s">
        <v>13</v>
      </c>
      <c r="G3" s="2">
        <v>8</v>
      </c>
      <c r="H3" s="2" t="s">
        <v>9</v>
      </c>
      <c r="I3" s="2">
        <v>2</v>
      </c>
      <c r="K3" s="9"/>
      <c r="L3" s="3" t="s">
        <v>51</v>
      </c>
      <c r="M3" s="28" t="s">
        <v>26</v>
      </c>
      <c r="N3" s="2" t="s">
        <v>9</v>
      </c>
      <c r="O3" s="26" t="s">
        <v>32</v>
      </c>
    </row>
    <row r="4" spans="1:15" x14ac:dyDescent="0.3">
      <c r="A4">
        <v>3</v>
      </c>
      <c r="B4" s="6" t="s">
        <v>106</v>
      </c>
      <c r="C4" t="s">
        <v>156</v>
      </c>
      <c r="D4" t="s">
        <v>7</v>
      </c>
      <c r="F4" s="3" t="s">
        <v>14</v>
      </c>
      <c r="G4" s="2">
        <v>17</v>
      </c>
      <c r="H4" s="2" t="s">
        <v>9</v>
      </c>
      <c r="I4" s="2">
        <v>27</v>
      </c>
      <c r="K4" s="9"/>
      <c r="L4" s="3" t="s">
        <v>52</v>
      </c>
      <c r="M4" s="26" t="s">
        <v>27</v>
      </c>
      <c r="N4" s="2" t="s">
        <v>9</v>
      </c>
      <c r="O4" s="26" t="s">
        <v>33</v>
      </c>
    </row>
    <row r="5" spans="1:15" x14ac:dyDescent="0.3">
      <c r="A5">
        <v>4</v>
      </c>
      <c r="B5" s="6" t="s">
        <v>89</v>
      </c>
      <c r="C5" t="s">
        <v>156</v>
      </c>
      <c r="D5" t="s">
        <v>7</v>
      </c>
      <c r="F5" s="3" t="s">
        <v>15</v>
      </c>
      <c r="G5" s="2">
        <v>10</v>
      </c>
      <c r="H5" s="43" t="s">
        <v>9</v>
      </c>
      <c r="I5" s="2">
        <v>19</v>
      </c>
      <c r="K5" s="9"/>
      <c r="L5" s="3" t="s">
        <v>53</v>
      </c>
      <c r="M5" s="26" t="s">
        <v>31</v>
      </c>
      <c r="N5" s="2" t="s">
        <v>9</v>
      </c>
      <c r="O5" s="28" t="s">
        <v>30</v>
      </c>
    </row>
    <row r="6" spans="1:15" x14ac:dyDescent="0.3">
      <c r="A6">
        <v>5</v>
      </c>
      <c r="B6" s="6" t="s">
        <v>104</v>
      </c>
      <c r="C6" t="s">
        <v>156</v>
      </c>
      <c r="D6" t="s">
        <v>7</v>
      </c>
      <c r="F6" s="3" t="s">
        <v>16</v>
      </c>
      <c r="G6" s="2">
        <v>24</v>
      </c>
      <c r="H6" s="43" t="s">
        <v>9</v>
      </c>
      <c r="I6" s="2">
        <v>23</v>
      </c>
    </row>
    <row r="7" spans="1:15" x14ac:dyDescent="0.3">
      <c r="A7">
        <v>6</v>
      </c>
      <c r="B7" s="6" t="s">
        <v>99</v>
      </c>
      <c r="C7" t="s">
        <v>156</v>
      </c>
      <c r="D7" t="s">
        <v>7</v>
      </c>
      <c r="F7" s="3" t="s">
        <v>17</v>
      </c>
      <c r="G7" s="2">
        <v>3</v>
      </c>
      <c r="H7" s="43" t="s">
        <v>9</v>
      </c>
      <c r="I7" s="2">
        <v>22</v>
      </c>
      <c r="L7" s="3"/>
    </row>
    <row r="8" spans="1:15" x14ac:dyDescent="0.3">
      <c r="A8">
        <v>7</v>
      </c>
      <c r="B8" s="6" t="s">
        <v>105</v>
      </c>
      <c r="C8" t="s">
        <v>156</v>
      </c>
      <c r="D8" t="s">
        <v>7</v>
      </c>
      <c r="F8" s="3" t="s">
        <v>18</v>
      </c>
      <c r="G8" s="2">
        <v>12</v>
      </c>
      <c r="H8" s="43" t="s">
        <v>9</v>
      </c>
      <c r="I8" s="2">
        <v>9</v>
      </c>
      <c r="L8" s="3"/>
    </row>
    <row r="9" spans="1:15" x14ac:dyDescent="0.3">
      <c r="A9">
        <v>8</v>
      </c>
      <c r="B9" s="6" t="s">
        <v>101</v>
      </c>
      <c r="C9" t="s">
        <v>156</v>
      </c>
      <c r="D9" t="s">
        <v>7</v>
      </c>
      <c r="F9" s="42" t="s">
        <v>19</v>
      </c>
      <c r="G9" s="43">
        <v>11</v>
      </c>
      <c r="H9" s="43" t="s">
        <v>9</v>
      </c>
      <c r="I9" s="2">
        <v>26</v>
      </c>
      <c r="L9" s="54" t="s">
        <v>85</v>
      </c>
      <c r="M9" s="55"/>
    </row>
    <row r="10" spans="1:15" x14ac:dyDescent="0.3">
      <c r="A10">
        <v>9</v>
      </c>
      <c r="B10" s="6" t="s">
        <v>93</v>
      </c>
      <c r="C10" t="s">
        <v>156</v>
      </c>
      <c r="D10" t="s">
        <v>7</v>
      </c>
      <c r="F10" s="42" t="s">
        <v>20</v>
      </c>
      <c r="G10" s="43">
        <v>20</v>
      </c>
      <c r="H10" s="43" t="s">
        <v>9</v>
      </c>
      <c r="I10" s="2">
        <v>5</v>
      </c>
      <c r="L10" s="3" t="s">
        <v>54</v>
      </c>
      <c r="M10" s="28" t="s">
        <v>51</v>
      </c>
      <c r="N10" s="2" t="s">
        <v>9</v>
      </c>
      <c r="O10" s="28" t="s">
        <v>50</v>
      </c>
    </row>
    <row r="11" spans="1:15" x14ac:dyDescent="0.3">
      <c r="A11">
        <v>10</v>
      </c>
      <c r="B11" s="6" t="s">
        <v>123</v>
      </c>
      <c r="C11" t="s">
        <v>156</v>
      </c>
      <c r="D11" t="s">
        <v>7</v>
      </c>
      <c r="F11" s="42" t="s">
        <v>21</v>
      </c>
      <c r="G11" s="43">
        <v>14</v>
      </c>
      <c r="H11" s="43" t="s">
        <v>9</v>
      </c>
      <c r="I11" s="2">
        <v>21</v>
      </c>
      <c r="L11" s="3" t="s">
        <v>55</v>
      </c>
      <c r="M11" s="28" t="s">
        <v>52</v>
      </c>
      <c r="N11" s="2" t="s">
        <v>9</v>
      </c>
      <c r="O11" s="28" t="s">
        <v>53</v>
      </c>
    </row>
    <row r="12" spans="1:15" x14ac:dyDescent="0.3">
      <c r="A12">
        <v>11</v>
      </c>
      <c r="B12" s="6" t="s">
        <v>92</v>
      </c>
      <c r="C12" t="s">
        <v>156</v>
      </c>
      <c r="D12" t="s">
        <v>7</v>
      </c>
      <c r="F12" s="42" t="s">
        <v>22</v>
      </c>
      <c r="G12" s="43">
        <v>7</v>
      </c>
      <c r="H12" s="43" t="s">
        <v>9</v>
      </c>
      <c r="I12" s="2">
        <v>16</v>
      </c>
    </row>
    <row r="13" spans="1:15" x14ac:dyDescent="0.3">
      <c r="A13">
        <v>12</v>
      </c>
      <c r="B13" t="s">
        <v>65</v>
      </c>
      <c r="C13" t="s">
        <v>157</v>
      </c>
      <c r="D13" t="s">
        <v>7</v>
      </c>
      <c r="F13" s="13"/>
      <c r="G13" s="24"/>
      <c r="L13" s="3"/>
    </row>
    <row r="14" spans="1:15" x14ac:dyDescent="0.3">
      <c r="A14">
        <v>13</v>
      </c>
      <c r="B14" s="6" t="s">
        <v>140</v>
      </c>
      <c r="C14" t="s">
        <v>157</v>
      </c>
      <c r="D14" t="s">
        <v>7</v>
      </c>
      <c r="F14" s="13"/>
      <c r="G14" s="28"/>
    </row>
    <row r="15" spans="1:15" x14ac:dyDescent="0.3">
      <c r="A15">
        <v>14</v>
      </c>
      <c r="B15" s="6" t="s">
        <v>76</v>
      </c>
      <c r="C15" t="s">
        <v>157</v>
      </c>
      <c r="D15" t="s">
        <v>7</v>
      </c>
      <c r="F15" s="13"/>
      <c r="G15" s="26"/>
      <c r="L15" s="54" t="s">
        <v>58</v>
      </c>
      <c r="M15" s="55"/>
    </row>
    <row r="16" spans="1:15" x14ac:dyDescent="0.3">
      <c r="A16">
        <v>15</v>
      </c>
      <c r="B16" t="s">
        <v>141</v>
      </c>
      <c r="C16" t="s">
        <v>157</v>
      </c>
      <c r="D16" t="s">
        <v>7</v>
      </c>
      <c r="F16" s="13"/>
      <c r="G16" s="26"/>
      <c r="L16" s="3" t="s">
        <v>56</v>
      </c>
      <c r="M16" s="11"/>
      <c r="N16" s="2" t="s">
        <v>9</v>
      </c>
      <c r="O16" s="11"/>
    </row>
    <row r="17" spans="1:9" x14ac:dyDescent="0.3">
      <c r="A17">
        <v>16</v>
      </c>
      <c r="B17" t="s">
        <v>62</v>
      </c>
      <c r="C17" t="s">
        <v>157</v>
      </c>
      <c r="D17" t="s">
        <v>7</v>
      </c>
      <c r="F17" s="13"/>
      <c r="G17" s="26"/>
    </row>
    <row r="18" spans="1:9" x14ac:dyDescent="0.3">
      <c r="A18">
        <v>17</v>
      </c>
      <c r="B18" s="6" t="s">
        <v>142</v>
      </c>
      <c r="C18" t="s">
        <v>157</v>
      </c>
      <c r="D18" t="s">
        <v>7</v>
      </c>
      <c r="H18" s="33"/>
    </row>
    <row r="19" spans="1:9" x14ac:dyDescent="0.3">
      <c r="A19">
        <v>18</v>
      </c>
      <c r="B19" t="s">
        <v>63</v>
      </c>
      <c r="C19" t="s">
        <v>157</v>
      </c>
      <c r="D19" t="s">
        <v>7</v>
      </c>
      <c r="F19" s="46" t="s">
        <v>152</v>
      </c>
      <c r="G19" s="47"/>
      <c r="H19" s="43"/>
    </row>
    <row r="20" spans="1:9" x14ac:dyDescent="0.3">
      <c r="A20">
        <v>19</v>
      </c>
      <c r="B20" t="s">
        <v>71</v>
      </c>
      <c r="C20" t="s">
        <v>157</v>
      </c>
      <c r="D20" t="s">
        <v>7</v>
      </c>
      <c r="F20" s="42" t="s">
        <v>26</v>
      </c>
      <c r="G20" s="43" t="s">
        <v>18</v>
      </c>
      <c r="H20" s="43" t="s">
        <v>9</v>
      </c>
      <c r="I20" s="2">
        <v>18</v>
      </c>
    </row>
    <row r="21" spans="1:9" x14ac:dyDescent="0.3">
      <c r="A21">
        <v>20</v>
      </c>
      <c r="B21" t="s">
        <v>82</v>
      </c>
      <c r="C21" t="s">
        <v>157</v>
      </c>
      <c r="D21" t="s">
        <v>7</v>
      </c>
      <c r="F21" s="42" t="s">
        <v>27</v>
      </c>
      <c r="G21" s="43">
        <v>15</v>
      </c>
      <c r="H21" s="43" t="s">
        <v>9</v>
      </c>
      <c r="I21" s="26" t="s">
        <v>12</v>
      </c>
    </row>
    <row r="22" spans="1:9" x14ac:dyDescent="0.3">
      <c r="A22">
        <v>21</v>
      </c>
      <c r="B22" t="s">
        <v>131</v>
      </c>
      <c r="C22" t="s">
        <v>157</v>
      </c>
      <c r="D22" t="s">
        <v>7</v>
      </c>
      <c r="F22" s="42" t="s">
        <v>28</v>
      </c>
      <c r="G22" s="43" t="s">
        <v>19</v>
      </c>
      <c r="H22" s="43" t="s">
        <v>9</v>
      </c>
      <c r="I22" s="26">
        <v>25</v>
      </c>
    </row>
    <row r="23" spans="1:9" x14ac:dyDescent="0.3">
      <c r="A23">
        <v>22</v>
      </c>
      <c r="B23" t="s">
        <v>69</v>
      </c>
      <c r="C23" t="s">
        <v>157</v>
      </c>
      <c r="D23" t="s">
        <v>7</v>
      </c>
      <c r="F23" s="42" t="s">
        <v>29</v>
      </c>
      <c r="G23" s="43">
        <v>1</v>
      </c>
      <c r="H23" s="43" t="s">
        <v>9</v>
      </c>
      <c r="I23" s="26" t="s">
        <v>15</v>
      </c>
    </row>
    <row r="24" spans="1:9" x14ac:dyDescent="0.3">
      <c r="A24">
        <v>23</v>
      </c>
      <c r="B24" t="s">
        <v>143</v>
      </c>
      <c r="C24" t="s">
        <v>157</v>
      </c>
      <c r="D24" t="s">
        <v>7</v>
      </c>
      <c r="F24" s="42" t="s">
        <v>30</v>
      </c>
      <c r="G24" s="43" t="s">
        <v>21</v>
      </c>
      <c r="H24" s="43" t="s">
        <v>9</v>
      </c>
      <c r="I24" s="24">
        <v>6</v>
      </c>
    </row>
    <row r="25" spans="1:9" x14ac:dyDescent="0.3">
      <c r="A25">
        <v>24</v>
      </c>
      <c r="B25" s="6" t="s">
        <v>74</v>
      </c>
      <c r="C25" t="s">
        <v>157</v>
      </c>
      <c r="D25" t="s">
        <v>7</v>
      </c>
      <c r="F25" s="42" t="s">
        <v>32</v>
      </c>
      <c r="G25" s="43" t="s">
        <v>17</v>
      </c>
      <c r="H25" s="43" t="s">
        <v>9</v>
      </c>
      <c r="I25" s="26" t="s">
        <v>14</v>
      </c>
    </row>
    <row r="26" spans="1:9" x14ac:dyDescent="0.3">
      <c r="A26">
        <v>25</v>
      </c>
      <c r="B26" t="s">
        <v>144</v>
      </c>
      <c r="C26" t="s">
        <v>157</v>
      </c>
      <c r="D26" t="s">
        <v>7</v>
      </c>
      <c r="F26" s="42" t="s">
        <v>31</v>
      </c>
      <c r="G26" s="43" t="s">
        <v>13</v>
      </c>
      <c r="H26" s="43" t="s">
        <v>9</v>
      </c>
      <c r="I26" s="28" t="s">
        <v>16</v>
      </c>
    </row>
    <row r="27" spans="1:9" x14ac:dyDescent="0.3">
      <c r="A27">
        <v>26</v>
      </c>
      <c r="B27" t="s">
        <v>145</v>
      </c>
      <c r="C27" t="s">
        <v>157</v>
      </c>
      <c r="D27" t="s">
        <v>7</v>
      </c>
      <c r="F27" s="42" t="s">
        <v>33</v>
      </c>
      <c r="G27" s="43" t="s">
        <v>20</v>
      </c>
      <c r="H27" s="43" t="s">
        <v>9</v>
      </c>
      <c r="I27" s="26" t="s">
        <v>22</v>
      </c>
    </row>
    <row r="28" spans="1:9" x14ac:dyDescent="0.3">
      <c r="A28">
        <v>27</v>
      </c>
      <c r="B28" t="s">
        <v>75</v>
      </c>
      <c r="C28" t="s">
        <v>157</v>
      </c>
      <c r="D28" t="s">
        <v>7</v>
      </c>
      <c r="F28" s="42"/>
      <c r="G28" s="43"/>
      <c r="H28" s="43"/>
      <c r="I28" s="26"/>
    </row>
    <row r="29" spans="1:9" x14ac:dyDescent="0.3">
      <c r="B29" s="6"/>
      <c r="F29" s="42"/>
      <c r="G29" s="43"/>
      <c r="H29" s="43"/>
    </row>
    <row r="30" spans="1:9" x14ac:dyDescent="0.3">
      <c r="F30" s="42"/>
      <c r="G30" s="43"/>
      <c r="H30" s="43"/>
    </row>
    <row r="31" spans="1:9" x14ac:dyDescent="0.3">
      <c r="B31" s="6"/>
      <c r="F31" s="42"/>
      <c r="G31" s="43"/>
      <c r="H31" s="43"/>
    </row>
    <row r="32" spans="1:9" x14ac:dyDescent="0.3">
      <c r="B32" s="6"/>
      <c r="F32" s="42"/>
      <c r="G32" s="43"/>
      <c r="H32" s="43"/>
    </row>
    <row r="33" spans="2:8" x14ac:dyDescent="0.3">
      <c r="B33" s="6"/>
      <c r="F33" s="42"/>
      <c r="G33" s="43"/>
      <c r="H33" s="43"/>
    </row>
    <row r="34" spans="2:8" x14ac:dyDescent="0.3">
      <c r="B34" s="6"/>
      <c r="F34" s="42"/>
      <c r="G34" s="43"/>
      <c r="H34" s="43"/>
    </row>
    <row r="35" spans="2:8" x14ac:dyDescent="0.3">
      <c r="B35" s="6"/>
      <c r="F35" s="42"/>
      <c r="G35" s="43"/>
      <c r="H35" s="43"/>
    </row>
    <row r="36" spans="2:8" x14ac:dyDescent="0.3">
      <c r="F36" s="42"/>
      <c r="G36" s="43"/>
      <c r="H36" s="43"/>
    </row>
    <row r="37" spans="2:8" x14ac:dyDescent="0.3">
      <c r="B37" s="6"/>
      <c r="F37" s="42"/>
      <c r="G37" s="43"/>
      <c r="H37" s="43"/>
    </row>
    <row r="38" spans="2:8" x14ac:dyDescent="0.3">
      <c r="B38" s="6"/>
      <c r="F38" s="42"/>
      <c r="G38" s="43"/>
      <c r="H38" s="43"/>
    </row>
    <row r="39" spans="2:8" x14ac:dyDescent="0.3">
      <c r="F39" s="42"/>
      <c r="G39" s="43"/>
      <c r="H39" s="43"/>
    </row>
    <row r="40" spans="2:8" x14ac:dyDescent="0.3">
      <c r="B40" s="6"/>
      <c r="F40" s="42"/>
      <c r="G40" s="43"/>
      <c r="H40" s="43"/>
    </row>
    <row r="41" spans="2:8" x14ac:dyDescent="0.3">
      <c r="B41" s="6"/>
      <c r="F41" s="42"/>
      <c r="G41" s="43"/>
      <c r="H41" s="43"/>
    </row>
    <row r="42" spans="2:8" x14ac:dyDescent="0.3">
      <c r="B42" s="6"/>
      <c r="F42" s="42"/>
      <c r="G42" s="43"/>
      <c r="H42" s="43"/>
    </row>
    <row r="43" spans="2:8" x14ac:dyDescent="0.3">
      <c r="F43" s="42"/>
      <c r="G43" s="43"/>
      <c r="H43" s="43"/>
    </row>
    <row r="44" spans="2:8" x14ac:dyDescent="0.3">
      <c r="B44" s="6"/>
      <c r="F44" s="42"/>
      <c r="G44" s="43"/>
      <c r="H44" s="43"/>
    </row>
    <row r="45" spans="2:8" x14ac:dyDescent="0.3">
      <c r="B45" s="6"/>
      <c r="F45" s="42"/>
      <c r="G45" s="43"/>
      <c r="H45" s="43"/>
    </row>
    <row r="46" spans="2:8" x14ac:dyDescent="0.3">
      <c r="F46" s="42"/>
      <c r="G46" s="43"/>
      <c r="H46" s="43"/>
    </row>
    <row r="49" spans="2:2" x14ac:dyDescent="0.3">
      <c r="B49" s="6"/>
    </row>
    <row r="50" spans="2:2" x14ac:dyDescent="0.3">
      <c r="B50" s="6"/>
    </row>
  </sheetData>
  <sheetProtection selectLockedCells="1"/>
  <sortState ref="B2:C29">
    <sortCondition ref="B2:B29"/>
  </sortState>
  <mergeCells count="2">
    <mergeCell ref="L15:M15"/>
    <mergeCell ref="L9:M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CC00"/>
  </sheetPr>
  <dimension ref="A1:T48"/>
  <sheetViews>
    <sheetView topLeftCell="K1" zoomScale="90" zoomScaleNormal="90" workbookViewId="0">
      <selection activeCell="N16" sqref="N16"/>
    </sheetView>
  </sheetViews>
  <sheetFormatPr defaultRowHeight="14.4" x14ac:dyDescent="0.3"/>
  <cols>
    <col min="1" max="1" width="5.88671875" bestFit="1" customWidth="1"/>
    <col min="2" max="2" width="32.44140625" bestFit="1" customWidth="1"/>
    <col min="3" max="3" width="22.44140625" bestFit="1" customWidth="1"/>
    <col min="4" max="4" width="10.44140625" bestFit="1" customWidth="1"/>
    <col min="5" max="5" width="7.33203125" style="30" bestFit="1" customWidth="1"/>
    <col min="6" max="6" width="9.109375" style="3"/>
    <col min="7" max="7" width="32.44140625" style="2" bestFit="1" customWidth="1"/>
    <col min="8" max="8" width="5.6640625" style="20" customWidth="1"/>
    <col min="9" max="9" width="9.109375" style="2"/>
    <col min="10" max="10" width="5.6640625" style="20" customWidth="1"/>
    <col min="11" max="11" width="32.44140625" style="2" bestFit="1" customWidth="1"/>
    <col min="12" max="12" width="31.5546875" style="4" bestFit="1" customWidth="1"/>
    <col min="13" max="13" width="11.5546875" style="2" bestFit="1" customWidth="1"/>
    <col min="14" max="14" width="9.109375" style="2"/>
    <col min="15" max="15" width="31.109375" style="2" bestFit="1" customWidth="1"/>
    <col min="16" max="16" width="5.6640625" style="20" customWidth="1"/>
    <col min="17" max="17" width="9.109375" style="2"/>
    <col min="18" max="18" width="5.6640625" style="20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4" t="s">
        <v>149</v>
      </c>
      <c r="G1" s="55"/>
      <c r="H1" s="19" t="s">
        <v>11</v>
      </c>
      <c r="J1" s="19" t="s">
        <v>10</v>
      </c>
      <c r="L1" s="4" t="s">
        <v>57</v>
      </c>
      <c r="N1" s="54" t="s">
        <v>159</v>
      </c>
      <c r="O1" s="55"/>
      <c r="P1" s="19" t="s">
        <v>11</v>
      </c>
      <c r="R1" s="19" t="s">
        <v>10</v>
      </c>
      <c r="T1" s="4" t="s">
        <v>57</v>
      </c>
    </row>
    <row r="2" spans="1:20" x14ac:dyDescent="0.3">
      <c r="A2">
        <v>1</v>
      </c>
      <c r="B2" t="s">
        <v>122</v>
      </c>
      <c r="C2" t="s">
        <v>156</v>
      </c>
      <c r="D2" t="s">
        <v>7</v>
      </c>
      <c r="F2" s="3" t="s">
        <v>12</v>
      </c>
      <c r="G2" s="2" t="str">
        <f>IF(ISERROR(VLOOKUP('U15 by Code'!G2,'U15 by Team'!$A$2:$B$36,2,0))=TRUE,'U15 by Code'!G2,VLOOKUP('U15 by Code'!G2,'U15 by Team'!$A$2:$B$36,2,0))</f>
        <v>Shrewsbury Juniors</v>
      </c>
      <c r="H2" s="20">
        <v>12</v>
      </c>
      <c r="I2" s="2" t="s">
        <v>9</v>
      </c>
      <c r="J2" s="20">
        <v>1</v>
      </c>
      <c r="K2" s="2" t="str">
        <f>IF(ISERROR(VLOOKUP('U15 by Code'!I2,'U15 by Team'!$A$2:$B$36,2,0))=TRUE,'U15 by Code'!I2,VLOOKUP('U15 by Code'!I2,'U15 by Team'!$A$2:$B$36,2,0))</f>
        <v>Nova United Eagles</v>
      </c>
      <c r="L2" s="4" t="str">
        <f t="shared" ref="L2:L9" si="0">IF(OR(H2="",J2=""),F2,IF(H2=J2,F2,IF(H2&gt;J2,G2,K2)))</f>
        <v>Shrewsbury Juniors</v>
      </c>
      <c r="M2" s="41"/>
      <c r="N2" s="3" t="s">
        <v>50</v>
      </c>
      <c r="O2" s="2" t="str">
        <f>VLOOKUP('U15 by Code'!M2,'U15 by Team'!$F$19:$L$26,7,0)</f>
        <v>Market Drayton Tigers Colts</v>
      </c>
      <c r="P2" s="20">
        <v>0</v>
      </c>
      <c r="Q2" s="2" t="s">
        <v>9</v>
      </c>
      <c r="R2" s="20">
        <v>3</v>
      </c>
      <c r="S2" s="2" t="str">
        <f>VLOOKUP('U15 by Code'!O2,'U15 by Team'!$F$19:$L$26,7,0)</f>
        <v>Old Wulfrunians West</v>
      </c>
      <c r="T2" s="4" t="str">
        <f>IF(OR(P2="",R2=""),N2,IF(P2=R2,N2,IF(P2&gt;R2,O2,S2)))</f>
        <v>Old Wulfrunians West</v>
      </c>
    </row>
    <row r="3" spans="1:20" x14ac:dyDescent="0.3">
      <c r="A3">
        <v>2</v>
      </c>
      <c r="B3" s="6" t="s">
        <v>114</v>
      </c>
      <c r="C3" t="s">
        <v>156</v>
      </c>
      <c r="D3" t="s">
        <v>7</v>
      </c>
      <c r="F3" s="3" t="s">
        <v>13</v>
      </c>
      <c r="G3" s="33" t="str">
        <f>IF(ISERROR(VLOOKUP('U15 by Code'!G3,'U15 by Team'!$A$2:$B$36,2,0))=TRUE,'U15 by Code'!G3,VLOOKUP('U15 by Code'!G3,'U15 by Team'!$A$2:$B$36,2,0))</f>
        <v>Llanymynech Juniors</v>
      </c>
      <c r="H3" s="20">
        <v>1</v>
      </c>
      <c r="I3" s="2" t="s">
        <v>9</v>
      </c>
      <c r="J3" s="20">
        <v>3</v>
      </c>
      <c r="K3" s="33" t="str">
        <f>IF(ISERROR(VLOOKUP('U15 by Code'!I3,'U15 by Team'!$A$2:$B$36,2,0))=TRUE,'U15 by Code'!I3,VLOOKUP('U15 by Code'!I3,'U15 by Team'!$A$2:$B$36,2,0))</f>
        <v>Meole Brace Juniors</v>
      </c>
      <c r="L3" s="4" t="str">
        <f t="shared" si="0"/>
        <v>Meole Brace Juniors</v>
      </c>
      <c r="M3" s="41"/>
      <c r="N3" s="3" t="s">
        <v>51</v>
      </c>
      <c r="O3" s="43" t="str">
        <f>VLOOKUP('U15 by Code'!M3,'U15 by Team'!$F$19:$L$26,7,0)</f>
        <v>Ercall Rangers</v>
      </c>
      <c r="P3" s="20">
        <v>0</v>
      </c>
      <c r="Q3" s="2" t="s">
        <v>9</v>
      </c>
      <c r="R3" s="20">
        <v>10</v>
      </c>
      <c r="S3" s="43" t="str">
        <f>VLOOKUP('U15 by Code'!O3,'U15 by Team'!$F$19:$L$26,7,0)</f>
        <v>Oswestry</v>
      </c>
      <c r="T3" s="4" t="str">
        <f>IF(OR(P3="",R3=""),N3,IF(P3=R3,N3,IF(P3&gt;R3,O3,S3)))</f>
        <v>Oswestry</v>
      </c>
    </row>
    <row r="4" spans="1:20" x14ac:dyDescent="0.3">
      <c r="A4">
        <v>3</v>
      </c>
      <c r="B4" s="6" t="s">
        <v>106</v>
      </c>
      <c r="C4" t="s">
        <v>156</v>
      </c>
      <c r="D4" t="s">
        <v>7</v>
      </c>
      <c r="F4" s="3" t="s">
        <v>14</v>
      </c>
      <c r="G4" s="33" t="str">
        <f>IF(ISERROR(VLOOKUP('U15 by Code'!G4,'U15 by Team'!$A$2:$B$36,2,0))=TRUE,'U15 by Code'!G4,VLOOKUP('U15 by Code'!G4,'U15 by Team'!$A$2:$B$36,2,0))</f>
        <v>Old Wulfrunians South</v>
      </c>
      <c r="H4" s="20">
        <v>10</v>
      </c>
      <c r="I4" s="2" t="s">
        <v>9</v>
      </c>
      <c r="J4" s="20">
        <v>0</v>
      </c>
      <c r="K4" s="33" t="str">
        <f>IF(ISERROR(VLOOKUP('U15 by Code'!I4,'U15 by Team'!$A$2:$B$36,2,0))=TRUE,'U15 by Code'!I4,VLOOKUP('U15 by Code'!I4,'U15 by Team'!$A$2:$B$36,2,0))</f>
        <v>Wrekin Lions</v>
      </c>
      <c r="L4" s="4" t="str">
        <f t="shared" si="0"/>
        <v>Old Wulfrunians South</v>
      </c>
      <c r="N4" s="3" t="s">
        <v>52</v>
      </c>
      <c r="O4" s="43" t="str">
        <f>VLOOKUP('U15 by Code'!M4,'U15 by Team'!$F$19:$L$26,7,0)</f>
        <v>Shrewsbury Juniors</v>
      </c>
      <c r="P4" s="20">
        <v>9</v>
      </c>
      <c r="Q4" s="2" t="s">
        <v>9</v>
      </c>
      <c r="R4" s="20">
        <v>2</v>
      </c>
      <c r="S4" s="43" t="str">
        <f>VLOOKUP('U15 by Code'!O4,'U15 by Team'!$F$19:$L$26,7,0)</f>
        <v>Up &amp; Comers Hawks</v>
      </c>
      <c r="T4" s="4" t="str">
        <f>IF(OR(P4="",R4=""),N4,IF(P4=R4,N4,IF(P4&gt;R4,O4,S4)))</f>
        <v>Shrewsbury Juniors</v>
      </c>
    </row>
    <row r="5" spans="1:20" x14ac:dyDescent="0.3">
      <c r="A5">
        <v>4</v>
      </c>
      <c r="B5" s="6" t="s">
        <v>89</v>
      </c>
      <c r="C5" t="s">
        <v>156</v>
      </c>
      <c r="D5" t="s">
        <v>7</v>
      </c>
      <c r="F5" s="42" t="s">
        <v>15</v>
      </c>
      <c r="G5" s="43" t="str">
        <f>IF(ISERROR(VLOOKUP('U15 by Code'!G5,'U15 by Team'!$A$2:$B$36,2,0))=TRUE,'U15 by Code'!G5,VLOOKUP('U15 by Code'!G5,'U15 by Team'!$A$2:$B$36,2,0))</f>
        <v>Prees</v>
      </c>
      <c r="H5" s="20">
        <v>1</v>
      </c>
      <c r="I5" s="43" t="s">
        <v>9</v>
      </c>
      <c r="J5" s="20">
        <v>4</v>
      </c>
      <c r="K5" s="43" t="str">
        <f>IF(ISERROR(VLOOKUP('U15 by Code'!I5,'U15 by Team'!$A$2:$B$36,2,0))=TRUE,'U15 by Code'!I5,VLOOKUP('U15 by Code'!I5,'U15 by Team'!$A$2:$B$36,2,0))</f>
        <v>Wrekin Tigers</v>
      </c>
      <c r="L5" s="4" t="str">
        <f t="shared" si="0"/>
        <v>Wrekin Tigers</v>
      </c>
      <c r="M5" s="41"/>
      <c r="N5" s="3" t="s">
        <v>53</v>
      </c>
      <c r="O5" s="43" t="str">
        <f>VLOOKUP('U15 by Code'!M5,'U15 by Team'!$F$19:$L$26,7,0)</f>
        <v>Meole Brace Juniors</v>
      </c>
      <c r="P5" s="20">
        <v>0</v>
      </c>
      <c r="Q5" s="2" t="s">
        <v>9</v>
      </c>
      <c r="R5" s="20">
        <v>1</v>
      </c>
      <c r="S5" s="43" t="str">
        <f>VLOOKUP('U15 by Code'!O5,'U15 by Team'!$F$19:$L$26,7,0)</f>
        <v>Shifnal Harriers</v>
      </c>
      <c r="T5" s="4" t="str">
        <f>IF(OR(P5="",R5=""),N5,IF(P5=R5,N5,IF(P5&gt;R5,O5,S5)))</f>
        <v>Shifnal Harriers</v>
      </c>
    </row>
    <row r="6" spans="1:20" x14ac:dyDescent="0.3">
      <c r="A6">
        <v>5</v>
      </c>
      <c r="B6" s="6" t="s">
        <v>104</v>
      </c>
      <c r="C6" t="s">
        <v>156</v>
      </c>
      <c r="D6" t="s">
        <v>7</v>
      </c>
      <c r="F6" s="42" t="s">
        <v>16</v>
      </c>
      <c r="G6" s="43" t="str">
        <f>IF(ISERROR(VLOOKUP('U15 by Code'!G6,'U15 by Team'!$A$2:$B$36,2,0))=TRUE,'U15 by Code'!G6,VLOOKUP('U15 by Code'!G6,'U15 by Team'!$A$2:$B$36,2,0))</f>
        <v>Madeley Sports</v>
      </c>
      <c r="H6" s="20">
        <v>2</v>
      </c>
      <c r="I6" s="43" t="s">
        <v>9</v>
      </c>
      <c r="J6" s="20">
        <v>0</v>
      </c>
      <c r="K6" s="43" t="str">
        <f>IF(ISERROR(VLOOKUP('U15 by Code'!I6,'U15 by Team'!$A$2:$B$36,2,0))=TRUE,'U15 by Code'!I6,VLOOKUP('U15 by Code'!I6,'U15 by Team'!$A$2:$B$36,2,0))</f>
        <v>Nova United Hawks</v>
      </c>
      <c r="L6" s="4" t="str">
        <f t="shared" si="0"/>
        <v>Madeley Sports</v>
      </c>
    </row>
    <row r="7" spans="1:20" x14ac:dyDescent="0.3">
      <c r="A7">
        <v>6</v>
      </c>
      <c r="B7" s="6" t="s">
        <v>99</v>
      </c>
      <c r="C7" t="s">
        <v>156</v>
      </c>
      <c r="D7" t="s">
        <v>7</v>
      </c>
      <c r="F7" s="42" t="s">
        <v>17</v>
      </c>
      <c r="G7" s="43" t="str">
        <f>IF(ISERROR(VLOOKUP('U15 by Code'!G7,'U15 by Team'!$A$2:$B$36,2,0))=TRUE,'U15 by Code'!G7,VLOOKUP('U15 by Code'!G7,'U15 by Team'!$A$2:$B$36,2,0))</f>
        <v>Oswestry</v>
      </c>
      <c r="H7" s="20">
        <v>3</v>
      </c>
      <c r="I7" s="43" t="s">
        <v>9</v>
      </c>
      <c r="J7" s="20">
        <v>0</v>
      </c>
      <c r="K7" s="43" t="str">
        <f>IF(ISERROR(VLOOKUP('U15 by Code'!I7,'U15 by Team'!$A$2:$B$36,2,0))=TRUE,'U15 by Code'!I7,VLOOKUP('U15 by Code'!I7,'U15 by Team'!$A$2:$B$36,2,0))</f>
        <v>Ercall Juniors</v>
      </c>
      <c r="L7" s="4" t="str">
        <f t="shared" si="0"/>
        <v>Oswestry</v>
      </c>
      <c r="N7" s="3"/>
      <c r="T7" s="4"/>
    </row>
    <row r="8" spans="1:20" x14ac:dyDescent="0.3">
      <c r="A8">
        <v>7</v>
      </c>
      <c r="B8" s="6" t="s">
        <v>105</v>
      </c>
      <c r="C8" t="s">
        <v>156</v>
      </c>
      <c r="D8" t="s">
        <v>7</v>
      </c>
      <c r="F8" s="42" t="s">
        <v>18</v>
      </c>
      <c r="G8" s="43" t="str">
        <f>IF(ISERROR(VLOOKUP('U15 by Code'!G8,'U15 by Team'!$A$2:$B$36,2,0))=TRUE,'U15 by Code'!G8,VLOOKUP('U15 by Code'!G8,'U15 by Team'!$A$2:$B$36,2,0))</f>
        <v>Ercall Rangers</v>
      </c>
      <c r="H8" s="20">
        <v>3</v>
      </c>
      <c r="I8" s="43" t="s">
        <v>9</v>
      </c>
      <c r="J8" s="20">
        <v>2</v>
      </c>
      <c r="K8" s="43" t="str">
        <f>IF(ISERROR(VLOOKUP('U15 by Code'!I8,'U15 by Team'!$A$2:$B$36,2,0))=TRUE,'U15 by Code'!I8,VLOOKUP('U15 by Code'!I8,'U15 by Team'!$A$2:$B$36,2,0))</f>
        <v>Market Drayton Tigers</v>
      </c>
      <c r="L8" s="4" t="str">
        <f t="shared" si="0"/>
        <v>Ercall Rangers</v>
      </c>
      <c r="N8" s="3"/>
      <c r="T8" s="4"/>
    </row>
    <row r="9" spans="1:20" x14ac:dyDescent="0.3">
      <c r="A9">
        <v>8</v>
      </c>
      <c r="B9" s="6" t="s">
        <v>101</v>
      </c>
      <c r="C9" t="s">
        <v>156</v>
      </c>
      <c r="D9" t="s">
        <v>7</v>
      </c>
      <c r="F9" s="42" t="s">
        <v>19</v>
      </c>
      <c r="G9" s="43" t="str">
        <f>IF(ISERROR(VLOOKUP('U15 by Code'!G9,'U15 by Team'!$A$2:$B$36,2,0))=TRUE,'U15 by Code'!G9,VLOOKUP('U15 by Code'!G9,'U15 by Team'!$A$2:$B$36,2,0))</f>
        <v>Worthen Juniors</v>
      </c>
      <c r="H9" s="20">
        <v>3</v>
      </c>
      <c r="I9" s="43" t="s">
        <v>9</v>
      </c>
      <c r="J9" s="20">
        <v>0</v>
      </c>
      <c r="K9" s="43" t="str">
        <f>IF(ISERROR(VLOOKUP('U15 by Code'!I9,'U15 by Team'!$A$2:$B$36,2,0))=TRUE,'U15 by Code'!I9,VLOOKUP('U15 by Code'!I9,'U15 by Team'!$A$2:$B$36,2,0))</f>
        <v>Wellington Amateurs Harriers</v>
      </c>
      <c r="L9" s="4" t="str">
        <f t="shared" si="0"/>
        <v>Worthen Juniors</v>
      </c>
      <c r="N9" s="54" t="s">
        <v>161</v>
      </c>
      <c r="O9" s="55"/>
      <c r="P9" s="19" t="s">
        <v>11</v>
      </c>
      <c r="R9" s="19" t="s">
        <v>10</v>
      </c>
    </row>
    <row r="10" spans="1:20" x14ac:dyDescent="0.3">
      <c r="A10">
        <v>9</v>
      </c>
      <c r="B10" s="6" t="s">
        <v>93</v>
      </c>
      <c r="C10" t="s">
        <v>156</v>
      </c>
      <c r="D10" t="s">
        <v>7</v>
      </c>
      <c r="F10" s="42" t="s">
        <v>20</v>
      </c>
      <c r="G10" s="43" t="str">
        <f>IF(ISERROR(VLOOKUP('U15 by Code'!G10,'U15 by Team'!$A$2:$B$36,2,0))=TRUE,'U15 by Code'!G10,VLOOKUP('U15 by Code'!G10,'U15 by Team'!$A$2:$B$36,2,0))</f>
        <v>AFC Bridgnorth Spartans</v>
      </c>
      <c r="H10" s="20">
        <v>0</v>
      </c>
      <c r="I10" s="43" t="s">
        <v>9</v>
      </c>
      <c r="J10" s="20">
        <v>13</v>
      </c>
      <c r="K10" s="43" t="str">
        <f>IF(ISERROR(VLOOKUP('U15 by Code'!I10,'U15 by Team'!$A$2:$B$36,2,0))=TRUE,'U15 by Code'!I10,VLOOKUP('U15 by Code'!I10,'U15 by Team'!$A$2:$B$36,2,0))</f>
        <v>Up &amp; Comers Hawks</v>
      </c>
      <c r="L10" s="4" t="str">
        <f t="shared" ref="L10:L25" si="1">IF(OR(H10="",J10=""),F10,IF(H10=J10,F10,IF(H10&gt;J10,G10,K10)))</f>
        <v>Up &amp; Comers Hawks</v>
      </c>
      <c r="M10" s="41"/>
      <c r="N10" s="3" t="s">
        <v>54</v>
      </c>
      <c r="O10" s="2" t="str">
        <f>VLOOKUP('U15 by Code'!M10,'U15 by Team'!$N$2:$T$5,7,0)</f>
        <v>Oswestry</v>
      </c>
      <c r="P10" s="20">
        <v>3</v>
      </c>
      <c r="Q10" s="2" t="s">
        <v>9</v>
      </c>
      <c r="R10" s="20">
        <v>0</v>
      </c>
      <c r="S10" s="2" t="str">
        <f>VLOOKUP('U15 by Code'!O10,'U15 by Team'!$N$2:$T$5,7,0)</f>
        <v>Old Wulfrunians West</v>
      </c>
      <c r="T10" s="4" t="str">
        <f>IF(OR(P10="",R10=""),N10,IF(P10=R10,N10,IF(P10&gt;R10,O10,S10)))</f>
        <v>Oswestry</v>
      </c>
    </row>
    <row r="11" spans="1:20" x14ac:dyDescent="0.3">
      <c r="A11">
        <v>10</v>
      </c>
      <c r="B11" s="6" t="s">
        <v>123</v>
      </c>
      <c r="C11" t="s">
        <v>156</v>
      </c>
      <c r="D11" t="s">
        <v>7</v>
      </c>
      <c r="F11" s="42" t="s">
        <v>21</v>
      </c>
      <c r="G11" s="43" t="str">
        <f>IF(ISERROR(VLOOKUP('U15 by Code'!G11,'U15 by Team'!$A$2:$B$36,2,0))=TRUE,'U15 by Code'!G11,VLOOKUP('U15 by Code'!G11,'U15 by Team'!$A$2:$B$36,2,0))</f>
        <v>Shifnal Harriers</v>
      </c>
      <c r="H11" s="20">
        <v>6</v>
      </c>
      <c r="I11" s="43" t="s">
        <v>9</v>
      </c>
      <c r="J11" s="20">
        <v>1</v>
      </c>
      <c r="K11" s="43" t="str">
        <f>IF(ISERROR(VLOOKUP('U15 by Code'!I11,'U15 by Team'!$A$2:$B$36,2,0))=TRUE,'U15 by Code'!I11,VLOOKUP('U15 by Code'!I11,'U15 by Team'!$A$2:$B$36,2,0))</f>
        <v>Bridgnorth Town Juniors</v>
      </c>
      <c r="L11" s="4" t="str">
        <f t="shared" si="1"/>
        <v>Shifnal Harriers</v>
      </c>
      <c r="M11" s="41"/>
      <c r="N11" s="3" t="s">
        <v>55</v>
      </c>
      <c r="O11" s="2" t="str">
        <f>VLOOKUP('U15 by Code'!M11,'U15 by Team'!$N$2:$T$5,7,0)</f>
        <v>Shrewsbury Juniors</v>
      </c>
      <c r="P11" s="20">
        <v>2</v>
      </c>
      <c r="Q11" s="2" t="s">
        <v>9</v>
      </c>
      <c r="R11" s="20">
        <v>1</v>
      </c>
      <c r="S11" s="2" t="str">
        <f>VLOOKUP('U15 by Code'!O11,'U15 by Team'!$N$2:$T$5,7,0)</f>
        <v>Shifnal Harriers</v>
      </c>
      <c r="T11" s="4" t="str">
        <f>IF(OR(P11="",R11=""),N11,IF(P11=R11,N11,IF(P11&gt;R11,O11,S11)))</f>
        <v>Shrewsbury Juniors</v>
      </c>
    </row>
    <row r="12" spans="1:20" x14ac:dyDescent="0.3">
      <c r="A12">
        <v>11</v>
      </c>
      <c r="B12" s="6" t="s">
        <v>92</v>
      </c>
      <c r="C12" t="s">
        <v>156</v>
      </c>
      <c r="D12" t="s">
        <v>7</v>
      </c>
      <c r="F12" s="42" t="s">
        <v>22</v>
      </c>
      <c r="G12" s="43" t="str">
        <f>IF(ISERROR(VLOOKUP('U15 by Code'!G12,'U15 by Team'!$A$2:$B$36,2,0))=TRUE,'U15 by Code'!G12,VLOOKUP('U15 by Code'!G12,'U15 by Team'!$A$2:$B$36,2,0))</f>
        <v>Bayston Hill Juniors</v>
      </c>
      <c r="H12" s="20">
        <v>3</v>
      </c>
      <c r="I12" s="43" t="s">
        <v>9</v>
      </c>
      <c r="J12" s="20">
        <v>4</v>
      </c>
      <c r="K12" s="43" t="str">
        <f>IF(ISERROR(VLOOKUP('U15 by Code'!I12,'U15 by Team'!$A$2:$B$36,2,0))=TRUE,'U15 by Code'!I12,VLOOKUP('U15 by Code'!I12,'U15 by Team'!$A$2:$B$36,2,0))</f>
        <v>Oakengates Rangers</v>
      </c>
      <c r="L12" s="4" t="str">
        <f t="shared" si="1"/>
        <v>Oakengates Rangers</v>
      </c>
    </row>
    <row r="13" spans="1:20" x14ac:dyDescent="0.3">
      <c r="A13">
        <v>12</v>
      </c>
      <c r="B13" t="s">
        <v>65</v>
      </c>
      <c r="C13" t="s">
        <v>157</v>
      </c>
      <c r="D13" t="s">
        <v>7</v>
      </c>
      <c r="F13" s="32"/>
      <c r="G13" s="33"/>
      <c r="I13" s="33"/>
      <c r="K13" s="34"/>
      <c r="N13" s="3"/>
      <c r="T13" s="4"/>
    </row>
    <row r="14" spans="1:20" x14ac:dyDescent="0.3">
      <c r="A14">
        <v>13</v>
      </c>
      <c r="B14" s="6" t="s">
        <v>140</v>
      </c>
      <c r="C14" t="s">
        <v>157</v>
      </c>
      <c r="D14" t="s">
        <v>7</v>
      </c>
      <c r="E14" s="29"/>
      <c r="F14" s="32"/>
      <c r="G14" s="33"/>
      <c r="I14" s="33"/>
      <c r="K14" s="34"/>
    </row>
    <row r="15" spans="1:20" x14ac:dyDescent="0.3">
      <c r="A15">
        <v>14</v>
      </c>
      <c r="B15" s="6" t="s">
        <v>76</v>
      </c>
      <c r="C15" t="s">
        <v>157</v>
      </c>
      <c r="D15" t="s">
        <v>7</v>
      </c>
      <c r="E15" s="29"/>
      <c r="F15" s="32"/>
      <c r="G15" s="33"/>
      <c r="I15" s="33"/>
      <c r="K15" s="34"/>
      <c r="N15" s="56">
        <v>42834</v>
      </c>
      <c r="O15" s="55"/>
      <c r="P15" s="19" t="s">
        <v>11</v>
      </c>
      <c r="R15" s="19" t="s">
        <v>10</v>
      </c>
    </row>
    <row r="16" spans="1:20" x14ac:dyDescent="0.3">
      <c r="A16">
        <v>15</v>
      </c>
      <c r="B16" t="s">
        <v>141</v>
      </c>
      <c r="C16" t="s">
        <v>157</v>
      </c>
      <c r="D16" t="s">
        <v>7</v>
      </c>
      <c r="F16" s="32"/>
      <c r="G16" s="33"/>
      <c r="I16" s="33"/>
      <c r="K16" s="34"/>
      <c r="N16" s="3" t="s">
        <v>56</v>
      </c>
      <c r="O16" s="2" t="s">
        <v>106</v>
      </c>
      <c r="Q16" s="2" t="s">
        <v>9</v>
      </c>
      <c r="S16" s="23" t="s">
        <v>89</v>
      </c>
      <c r="T16" s="4" t="str">
        <f>IF(OR(P16="",R16=""),N16,IF(P16=R16,N16,IF(P16&gt;R16,O16,S16)))</f>
        <v>FINAL</v>
      </c>
    </row>
    <row r="17" spans="1:12" x14ac:dyDescent="0.3">
      <c r="A17">
        <v>16</v>
      </c>
      <c r="B17" t="s">
        <v>62</v>
      </c>
      <c r="C17" t="s">
        <v>157</v>
      </c>
      <c r="D17" t="s">
        <v>7</v>
      </c>
      <c r="F17" s="32"/>
      <c r="G17" s="33"/>
      <c r="I17" s="33"/>
      <c r="K17" s="34"/>
    </row>
    <row r="18" spans="1:12" x14ac:dyDescent="0.3">
      <c r="A18">
        <v>17</v>
      </c>
      <c r="B18" s="6" t="s">
        <v>142</v>
      </c>
      <c r="C18" t="s">
        <v>157</v>
      </c>
      <c r="D18" t="s">
        <v>7</v>
      </c>
      <c r="F18" s="54" t="s">
        <v>151</v>
      </c>
      <c r="G18" s="55"/>
      <c r="I18" s="33"/>
      <c r="K18" s="34"/>
    </row>
    <row r="19" spans="1:12" x14ac:dyDescent="0.3">
      <c r="A19">
        <v>18</v>
      </c>
      <c r="B19" t="s">
        <v>63</v>
      </c>
      <c r="C19" s="30" t="s">
        <v>155</v>
      </c>
      <c r="D19" t="s">
        <v>7</v>
      </c>
      <c r="F19" s="32" t="s">
        <v>26</v>
      </c>
      <c r="G19" s="33" t="str">
        <f>IF(ISERROR(VLOOKUP('U15 by Code'!G20,'U15 by Team'!$A$2:$B$36,2,0))=TRUE,VLOOKUP('U15 by Code'!G20,'U15 by Team'!$F$2:$L$12,7,0),VLOOKUP('U15 by Code'!G20,'U15 by Team'!$A$2:$B$36,2,0))</f>
        <v>Ercall Rangers</v>
      </c>
      <c r="H19" s="20">
        <v>3</v>
      </c>
      <c r="I19" s="33" t="s">
        <v>9</v>
      </c>
      <c r="J19" s="20">
        <v>0</v>
      </c>
      <c r="K19" s="34" t="str">
        <f>IF(ISERROR(VLOOKUP('U15 by Code'!I20,'U15 by Team'!$A$2:$B$36,2,0))=TRUE,VLOOKUP('U15 by Code'!I20,'U15 by Team'!$F$2:$L$12,7,0),VLOOKUP('U15 by Code'!I20,'U15 by Team'!$A$2:$B$36,2,0))</f>
        <v>Randlay Colts Blue</v>
      </c>
      <c r="L19" s="4" t="str">
        <f t="shared" si="1"/>
        <v>Ercall Rangers</v>
      </c>
    </row>
    <row r="20" spans="1:12" x14ac:dyDescent="0.3">
      <c r="A20">
        <v>19</v>
      </c>
      <c r="B20" t="s">
        <v>71</v>
      </c>
      <c r="C20" t="s">
        <v>157</v>
      </c>
      <c r="D20" t="s">
        <v>7</v>
      </c>
      <c r="F20" s="32" t="s">
        <v>27</v>
      </c>
      <c r="G20" s="45" t="str">
        <f>IF(ISERROR(VLOOKUP('U15 by Code'!G21,'U15 by Team'!$A$2:$B$36,2,0))=TRUE,VLOOKUP('U15 by Code'!G21,'U15 by Team'!$F$2:$L$12,7,0),VLOOKUP('U15 by Code'!G21,'U15 by Team'!$A$2:$B$36,2,0))</f>
        <v>Old Wulfrunians East</v>
      </c>
      <c r="H20" s="20">
        <v>0</v>
      </c>
      <c r="I20" s="33" t="s">
        <v>9</v>
      </c>
      <c r="J20" s="20">
        <v>4</v>
      </c>
      <c r="K20" s="45" t="str">
        <f>IF(ISERROR(VLOOKUP('U15 by Code'!I21,'U15 by Team'!$A$2:$B$36,2,0))=TRUE,VLOOKUP('U15 by Code'!I21,'U15 by Team'!$F$2:$L$12,7,0),VLOOKUP('U15 by Code'!I21,'U15 by Team'!$A$2:$B$36,2,0))</f>
        <v>Shrewsbury Juniors</v>
      </c>
      <c r="L20" s="4" t="str">
        <f t="shared" si="1"/>
        <v>Shrewsbury Juniors</v>
      </c>
    </row>
    <row r="21" spans="1:12" x14ac:dyDescent="0.3">
      <c r="A21">
        <v>20</v>
      </c>
      <c r="B21" t="s">
        <v>82</v>
      </c>
      <c r="C21" t="s">
        <v>157</v>
      </c>
      <c r="D21" t="s">
        <v>7</v>
      </c>
      <c r="F21" s="32" t="s">
        <v>28</v>
      </c>
      <c r="G21" s="45" t="str">
        <f>IF(ISERROR(VLOOKUP('U15 by Code'!G22,'U15 by Team'!$A$2:$B$36,2,0))=TRUE,VLOOKUP('U15 by Code'!G22,'U15 by Team'!$F$2:$L$12,7,0),VLOOKUP('U15 by Code'!G22,'U15 by Team'!$A$2:$B$36,2,0))</f>
        <v>Worthen Juniors</v>
      </c>
      <c r="H21" s="20">
        <v>2</v>
      </c>
      <c r="I21" s="33" t="s">
        <v>9</v>
      </c>
      <c r="J21" s="20">
        <v>3</v>
      </c>
      <c r="K21" s="45" t="str">
        <f>IF(ISERROR(VLOOKUP('U15 by Code'!I22,'U15 by Team'!$A$2:$B$36,2,0))=TRUE,VLOOKUP('U15 by Code'!I22,'U15 by Team'!$F$2:$L$12,7,0),VLOOKUP('U15 by Code'!I22,'U15 by Team'!$A$2:$B$36,2,0))</f>
        <v>Old Wulfrunians West</v>
      </c>
      <c r="L21" s="4" t="str">
        <f t="shared" si="1"/>
        <v>Old Wulfrunians West</v>
      </c>
    </row>
    <row r="22" spans="1:12" x14ac:dyDescent="0.3">
      <c r="A22">
        <v>21</v>
      </c>
      <c r="B22" t="s">
        <v>131</v>
      </c>
      <c r="C22" t="s">
        <v>157</v>
      </c>
      <c r="D22" t="s">
        <v>7</v>
      </c>
      <c r="F22" s="32" t="s">
        <v>29</v>
      </c>
      <c r="G22" s="45" t="str">
        <f>IF(ISERROR(VLOOKUP('U15 by Code'!G23,'U15 by Team'!$A$2:$B$36,2,0))=TRUE,VLOOKUP('U15 by Code'!G23,'U15 by Team'!$F$2:$L$12,7,0),VLOOKUP('U15 by Code'!G23,'U15 by Team'!$A$2:$B$36,2,0))</f>
        <v>Market Drayton Tigers Colts</v>
      </c>
      <c r="H22" s="20">
        <v>4</v>
      </c>
      <c r="I22" s="33" t="s">
        <v>9</v>
      </c>
      <c r="J22" s="20">
        <v>2</v>
      </c>
      <c r="K22" s="45" t="str">
        <f>IF(ISERROR(VLOOKUP('U15 by Code'!I23,'U15 by Team'!$A$2:$B$36,2,0))=TRUE,VLOOKUP('U15 by Code'!I23,'U15 by Team'!$F$2:$L$12,7,0),VLOOKUP('U15 by Code'!I23,'U15 by Team'!$A$2:$B$36,2,0))</f>
        <v>Wrekin Tigers</v>
      </c>
      <c r="L22" s="4" t="str">
        <f t="shared" si="1"/>
        <v>Market Drayton Tigers Colts</v>
      </c>
    </row>
    <row r="23" spans="1:12" x14ac:dyDescent="0.3">
      <c r="A23">
        <v>22</v>
      </c>
      <c r="B23" t="s">
        <v>69</v>
      </c>
      <c r="C23" t="s">
        <v>157</v>
      </c>
      <c r="D23" t="s">
        <v>7</v>
      </c>
      <c r="E23" s="29"/>
      <c r="F23" s="32" t="s">
        <v>30</v>
      </c>
      <c r="G23" s="45" t="str">
        <f>IF(ISERROR(VLOOKUP('U15 by Code'!G24,'U15 by Team'!$A$2:$B$36,2,0))=TRUE,VLOOKUP('U15 by Code'!G24,'U15 by Team'!$F$2:$L$12,7,0),VLOOKUP('U15 by Code'!G24,'U15 by Team'!$A$2:$B$36,2,0))</f>
        <v>Shifnal Harriers</v>
      </c>
      <c r="H23" s="20">
        <v>4</v>
      </c>
      <c r="I23" s="33" t="s">
        <v>9</v>
      </c>
      <c r="J23" s="20">
        <v>0</v>
      </c>
      <c r="K23" s="45" t="str">
        <f>IF(ISERROR(VLOOKUP('U15 by Code'!I24,'U15 by Team'!$A$2:$B$36,2,0))=TRUE,VLOOKUP('U15 by Code'!I24,'U15 by Team'!$F$2:$L$12,7,0),VLOOKUP('U15 by Code'!I24,'U15 by Team'!$A$2:$B$36,2,0))</f>
        <v>Baschurch Juniors</v>
      </c>
      <c r="L23" s="4" t="str">
        <f t="shared" si="1"/>
        <v>Shifnal Harriers</v>
      </c>
    </row>
    <row r="24" spans="1:12" x14ac:dyDescent="0.3">
      <c r="A24">
        <v>23</v>
      </c>
      <c r="B24" t="s">
        <v>143</v>
      </c>
      <c r="C24" t="s">
        <v>157</v>
      </c>
      <c r="D24" t="s">
        <v>7</v>
      </c>
      <c r="F24" s="32" t="s">
        <v>32</v>
      </c>
      <c r="G24" s="45" t="str">
        <f>IF(ISERROR(VLOOKUP('U15 by Code'!G25,'U15 by Team'!$A$2:$B$36,2,0))=TRUE,VLOOKUP('U15 by Code'!G25,'U15 by Team'!$F$2:$L$12,7,0),VLOOKUP('U15 by Code'!G25,'U15 by Team'!$A$2:$B$36,2,0))</f>
        <v>Oswestry</v>
      </c>
      <c r="H24" s="20">
        <v>4</v>
      </c>
      <c r="I24" s="33" t="s">
        <v>9</v>
      </c>
      <c r="J24" s="20">
        <v>1</v>
      </c>
      <c r="K24" s="45" t="str">
        <f>IF(ISERROR(VLOOKUP('U15 by Code'!I25,'U15 by Team'!$A$2:$B$36,2,0))=TRUE,VLOOKUP('U15 by Code'!I25,'U15 by Team'!$F$2:$L$12,7,0),VLOOKUP('U15 by Code'!I25,'U15 by Team'!$A$2:$B$36,2,0))</f>
        <v>Old Wulfrunians South</v>
      </c>
      <c r="L24" s="4" t="str">
        <f t="shared" si="1"/>
        <v>Oswestry</v>
      </c>
    </row>
    <row r="25" spans="1:12" x14ac:dyDescent="0.3">
      <c r="A25">
        <v>24</v>
      </c>
      <c r="B25" s="6" t="s">
        <v>74</v>
      </c>
      <c r="C25" t="s">
        <v>157</v>
      </c>
      <c r="D25" t="s">
        <v>7</v>
      </c>
      <c r="F25" s="32" t="s">
        <v>31</v>
      </c>
      <c r="G25" s="45" t="str">
        <f>IF(ISERROR(VLOOKUP('U15 by Code'!G26,'U15 by Team'!$A$2:$B$36,2,0))=TRUE,VLOOKUP('U15 by Code'!G26,'U15 by Team'!$F$2:$L$12,7,0),VLOOKUP('U15 by Code'!G26,'U15 by Team'!$A$2:$B$36,2,0))</f>
        <v>Meole Brace Juniors</v>
      </c>
      <c r="H25" s="20">
        <v>2</v>
      </c>
      <c r="I25" s="33" t="s">
        <v>9</v>
      </c>
      <c r="J25" s="20">
        <v>1</v>
      </c>
      <c r="K25" s="45" t="str">
        <f>IF(ISERROR(VLOOKUP('U15 by Code'!I26,'U15 by Team'!$A$2:$B$36,2,0))=TRUE,VLOOKUP('U15 by Code'!I26,'U15 by Team'!$F$2:$L$12,7,0),VLOOKUP('U15 by Code'!I26,'U15 by Team'!$A$2:$B$36,2,0))</f>
        <v>Madeley Sports</v>
      </c>
      <c r="L25" s="4" t="str">
        <f t="shared" si="1"/>
        <v>Meole Brace Juniors</v>
      </c>
    </row>
    <row r="26" spans="1:12" x14ac:dyDescent="0.3">
      <c r="A26">
        <v>25</v>
      </c>
      <c r="B26" t="s">
        <v>144</v>
      </c>
      <c r="C26" t="s">
        <v>157</v>
      </c>
      <c r="D26" t="s">
        <v>7</v>
      </c>
      <c r="F26" s="3" t="s">
        <v>33</v>
      </c>
      <c r="G26" s="45" t="str">
        <f>IF(ISERROR(VLOOKUP('U15 by Code'!G27,'U15 by Team'!$A$2:$B$36,2,0))=TRUE,VLOOKUP('U15 by Code'!G27,'U15 by Team'!$F$2:$L$12,7,0),VLOOKUP('U15 by Code'!G27,'U15 by Team'!$A$2:$B$36,2,0))</f>
        <v>Up &amp; Comers Hawks</v>
      </c>
      <c r="H26" s="20">
        <v>6</v>
      </c>
      <c r="I26" s="43" t="s">
        <v>9</v>
      </c>
      <c r="J26" s="20">
        <v>1</v>
      </c>
      <c r="K26" s="45" t="str">
        <f>IF(ISERROR(VLOOKUP('U15 by Code'!I27,'U15 by Team'!$A$2:$B$36,2,0))=TRUE,VLOOKUP('U15 by Code'!I27,'U15 by Team'!$F$2:$L$12,7,0),VLOOKUP('U15 by Code'!I27,'U15 by Team'!$A$2:$B$36,2,0))</f>
        <v>Oakengates Rangers</v>
      </c>
      <c r="L26" s="4" t="str">
        <f>IF(OR(H26="",J26=""),F26,IF(H26=J26,F26,IF(H26&gt;J26,G26,K26)))</f>
        <v>Up &amp; Comers Hawks</v>
      </c>
    </row>
    <row r="27" spans="1:12" x14ac:dyDescent="0.3">
      <c r="A27">
        <v>26</v>
      </c>
      <c r="B27" t="s">
        <v>145</v>
      </c>
      <c r="C27" t="s">
        <v>157</v>
      </c>
      <c r="D27" t="s">
        <v>7</v>
      </c>
    </row>
    <row r="28" spans="1:12" x14ac:dyDescent="0.3">
      <c r="A28">
        <v>27</v>
      </c>
      <c r="B28" t="s">
        <v>75</v>
      </c>
      <c r="C28" t="s">
        <v>157</v>
      </c>
      <c r="D28" t="s">
        <v>7</v>
      </c>
      <c r="F28" s="54"/>
      <c r="G28" s="55"/>
    </row>
    <row r="29" spans="1:12" x14ac:dyDescent="0.3">
      <c r="B29" s="6"/>
      <c r="E29" s="40"/>
      <c r="F29" s="32"/>
      <c r="G29" s="33"/>
      <c r="I29" s="33"/>
      <c r="K29" s="33"/>
    </row>
    <row r="30" spans="1:12" x14ac:dyDescent="0.3">
      <c r="E30" s="40"/>
      <c r="F30" s="32"/>
      <c r="G30" s="33"/>
      <c r="I30" s="33"/>
      <c r="K30" s="33"/>
    </row>
    <row r="31" spans="1:12" x14ac:dyDescent="0.3">
      <c r="B31" s="6"/>
      <c r="E31" s="40"/>
      <c r="F31" s="32"/>
      <c r="G31" s="33"/>
      <c r="I31" s="33"/>
      <c r="K31" s="33"/>
    </row>
    <row r="32" spans="1:12" x14ac:dyDescent="0.3">
      <c r="B32" s="6"/>
      <c r="E32" s="40"/>
      <c r="F32" s="32"/>
      <c r="G32" s="33"/>
      <c r="I32" s="33"/>
      <c r="K32" s="33"/>
    </row>
    <row r="33" spans="2:11" x14ac:dyDescent="0.3">
      <c r="B33" s="6"/>
      <c r="E33" s="40"/>
      <c r="F33" s="32"/>
      <c r="G33" s="33"/>
      <c r="I33" s="33"/>
      <c r="K33" s="33"/>
    </row>
    <row r="34" spans="2:11" x14ac:dyDescent="0.3">
      <c r="B34" s="6"/>
      <c r="F34" s="32"/>
      <c r="G34" s="33"/>
      <c r="I34" s="33"/>
      <c r="K34" s="33"/>
    </row>
    <row r="35" spans="2:11" x14ac:dyDescent="0.3">
      <c r="B35" s="6"/>
      <c r="E35" s="40"/>
      <c r="F35" s="32"/>
      <c r="G35" s="33"/>
      <c r="I35" s="33"/>
      <c r="K35" s="33"/>
    </row>
    <row r="36" spans="2:11" x14ac:dyDescent="0.3">
      <c r="E36" s="40"/>
      <c r="F36" s="32"/>
      <c r="G36" s="33"/>
      <c r="I36" s="33"/>
      <c r="K36" s="33"/>
    </row>
    <row r="37" spans="2:11" x14ac:dyDescent="0.3">
      <c r="B37" s="6"/>
    </row>
    <row r="38" spans="2:11" x14ac:dyDescent="0.3">
      <c r="B38" s="6"/>
    </row>
    <row r="40" spans="2:11" x14ac:dyDescent="0.3">
      <c r="B40" s="6"/>
    </row>
    <row r="41" spans="2:11" x14ac:dyDescent="0.3">
      <c r="B41" s="6"/>
    </row>
    <row r="42" spans="2:11" x14ac:dyDescent="0.3">
      <c r="B42" s="6"/>
    </row>
    <row r="46" spans="2:11" x14ac:dyDescent="0.3">
      <c r="B46" s="6"/>
    </row>
    <row r="47" spans="2:11" x14ac:dyDescent="0.3">
      <c r="B47" s="6"/>
    </row>
    <row r="48" spans="2:11" x14ac:dyDescent="0.3">
      <c r="B48" s="6"/>
    </row>
  </sheetData>
  <sheetProtection selectLockedCells="1"/>
  <mergeCells count="6">
    <mergeCell ref="F28:G28"/>
    <mergeCell ref="F1:G1"/>
    <mergeCell ref="N1:O1"/>
    <mergeCell ref="N9:O9"/>
    <mergeCell ref="N15:O15"/>
    <mergeCell ref="F18:G18"/>
  </mergeCells>
  <pageMargins left="0.7" right="0.7" top="0.75" bottom="0.75" header="0.3" footer="0.3"/>
  <pageSetup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CC00"/>
  </sheetPr>
  <dimension ref="A1:P50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31.8867187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9.109375" style="17"/>
    <col min="7" max="9" width="9.109375" style="2"/>
    <col min="11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150</v>
      </c>
      <c r="L1" s="10" t="s">
        <v>84</v>
      </c>
    </row>
    <row r="2" spans="1:15" x14ac:dyDescent="0.3">
      <c r="A2">
        <v>1</v>
      </c>
      <c r="B2" s="7" t="s">
        <v>93</v>
      </c>
      <c r="C2" t="s">
        <v>156</v>
      </c>
      <c r="D2" t="s">
        <v>8</v>
      </c>
      <c r="F2" s="17" t="s">
        <v>12</v>
      </c>
      <c r="G2" s="2">
        <v>9</v>
      </c>
      <c r="H2" s="2" t="s">
        <v>9</v>
      </c>
      <c r="I2" s="2">
        <v>6</v>
      </c>
      <c r="K2" s="9"/>
      <c r="L2" s="3" t="s">
        <v>50</v>
      </c>
      <c r="M2" s="26" t="s">
        <v>32</v>
      </c>
      <c r="N2" s="2" t="s">
        <v>9</v>
      </c>
      <c r="O2" s="26" t="s">
        <v>29</v>
      </c>
    </row>
    <row r="3" spans="1:15" x14ac:dyDescent="0.3">
      <c r="A3">
        <v>2</v>
      </c>
      <c r="B3" s="7" t="s">
        <v>124</v>
      </c>
      <c r="C3" t="s">
        <v>156</v>
      </c>
      <c r="D3" t="s">
        <v>8</v>
      </c>
      <c r="F3" s="17" t="s">
        <v>13</v>
      </c>
      <c r="G3" s="2">
        <v>17</v>
      </c>
      <c r="H3" s="2" t="s">
        <v>9</v>
      </c>
      <c r="I3" s="2">
        <v>12</v>
      </c>
      <c r="K3" s="9"/>
      <c r="L3" s="3" t="s">
        <v>51</v>
      </c>
      <c r="M3" s="26" t="s">
        <v>27</v>
      </c>
      <c r="N3" s="2" t="s">
        <v>9</v>
      </c>
      <c r="O3" s="26" t="s">
        <v>30</v>
      </c>
    </row>
    <row r="4" spans="1:15" x14ac:dyDescent="0.3">
      <c r="A4">
        <v>3</v>
      </c>
      <c r="B4" t="s">
        <v>125</v>
      </c>
      <c r="C4" t="s">
        <v>156</v>
      </c>
      <c r="D4" t="s">
        <v>8</v>
      </c>
      <c r="F4" s="17" t="s">
        <v>14</v>
      </c>
      <c r="G4" s="2">
        <v>19</v>
      </c>
      <c r="H4" s="14" t="s">
        <v>9</v>
      </c>
      <c r="I4" s="2">
        <v>1</v>
      </c>
      <c r="K4" s="9"/>
      <c r="L4" s="3" t="s">
        <v>52</v>
      </c>
      <c r="M4" s="26" t="s">
        <v>28</v>
      </c>
      <c r="N4" s="2" t="s">
        <v>9</v>
      </c>
      <c r="O4" s="26" t="s">
        <v>26</v>
      </c>
    </row>
    <row r="5" spans="1:15" x14ac:dyDescent="0.3">
      <c r="A5">
        <v>4</v>
      </c>
      <c r="B5" t="s">
        <v>103</v>
      </c>
      <c r="C5" t="s">
        <v>156</v>
      </c>
      <c r="D5" t="s">
        <v>8</v>
      </c>
      <c r="F5" s="17" t="s">
        <v>15</v>
      </c>
      <c r="G5" s="2">
        <v>27</v>
      </c>
      <c r="H5" s="14" t="s">
        <v>9</v>
      </c>
      <c r="I5" s="2">
        <v>22</v>
      </c>
      <c r="K5" s="9"/>
      <c r="L5" s="3" t="s">
        <v>53</v>
      </c>
      <c r="M5" s="26" t="s">
        <v>33</v>
      </c>
      <c r="N5" s="2" t="s">
        <v>9</v>
      </c>
      <c r="O5" s="26" t="s">
        <v>31</v>
      </c>
    </row>
    <row r="6" spans="1:15" x14ac:dyDescent="0.3">
      <c r="A6">
        <v>5</v>
      </c>
      <c r="B6" s="8" t="s">
        <v>89</v>
      </c>
      <c r="C6" t="s">
        <v>155</v>
      </c>
      <c r="D6" t="s">
        <v>8</v>
      </c>
      <c r="F6" s="17" t="s">
        <v>16</v>
      </c>
      <c r="G6" s="2">
        <v>3</v>
      </c>
      <c r="H6" s="14" t="s">
        <v>9</v>
      </c>
      <c r="I6" s="2">
        <v>11</v>
      </c>
    </row>
    <row r="7" spans="1:15" x14ac:dyDescent="0.3">
      <c r="A7">
        <v>6</v>
      </c>
      <c r="B7" s="7" t="s">
        <v>104</v>
      </c>
      <c r="C7" t="s">
        <v>156</v>
      </c>
      <c r="D7" t="s">
        <v>8</v>
      </c>
      <c r="F7" s="17" t="s">
        <v>17</v>
      </c>
      <c r="G7" s="2">
        <v>23</v>
      </c>
      <c r="H7" s="14" t="s">
        <v>9</v>
      </c>
      <c r="I7" s="2">
        <v>13</v>
      </c>
      <c r="L7" s="3"/>
    </row>
    <row r="8" spans="1:15" x14ac:dyDescent="0.3">
      <c r="A8">
        <v>7</v>
      </c>
      <c r="B8" s="6" t="s">
        <v>99</v>
      </c>
      <c r="C8" t="s">
        <v>156</v>
      </c>
      <c r="D8" t="s">
        <v>8</v>
      </c>
      <c r="F8" s="17" t="s">
        <v>18</v>
      </c>
      <c r="G8" s="2">
        <v>8</v>
      </c>
      <c r="H8" s="14" t="s">
        <v>9</v>
      </c>
      <c r="I8" s="2">
        <v>18</v>
      </c>
      <c r="L8" s="3"/>
    </row>
    <row r="9" spans="1:15" x14ac:dyDescent="0.3">
      <c r="A9">
        <v>8</v>
      </c>
      <c r="B9" s="6" t="s">
        <v>100</v>
      </c>
      <c r="C9" t="s">
        <v>156</v>
      </c>
      <c r="D9" t="s">
        <v>8</v>
      </c>
      <c r="F9" s="17" t="s">
        <v>19</v>
      </c>
      <c r="G9" s="2">
        <v>26</v>
      </c>
      <c r="H9" s="43" t="s">
        <v>9</v>
      </c>
      <c r="I9" s="2">
        <v>5</v>
      </c>
      <c r="L9" s="54" t="s">
        <v>85</v>
      </c>
      <c r="M9" s="55"/>
    </row>
    <row r="10" spans="1:15" x14ac:dyDescent="0.3">
      <c r="A10">
        <v>9</v>
      </c>
      <c r="B10" s="6" t="s">
        <v>113</v>
      </c>
      <c r="C10" t="s">
        <v>156</v>
      </c>
      <c r="D10" t="s">
        <v>8</v>
      </c>
      <c r="F10" s="17" t="s">
        <v>20</v>
      </c>
      <c r="G10" s="2">
        <v>30</v>
      </c>
      <c r="H10" s="43" t="s">
        <v>9</v>
      </c>
      <c r="I10" s="2">
        <v>20</v>
      </c>
      <c r="L10" s="3" t="s">
        <v>54</v>
      </c>
      <c r="M10" s="28" t="s">
        <v>53</v>
      </c>
      <c r="N10" s="2" t="s">
        <v>9</v>
      </c>
      <c r="O10" s="33" t="s">
        <v>51</v>
      </c>
    </row>
    <row r="11" spans="1:15" x14ac:dyDescent="0.3">
      <c r="A11">
        <v>10</v>
      </c>
      <c r="B11" s="6" t="s">
        <v>122</v>
      </c>
      <c r="C11" t="s">
        <v>156</v>
      </c>
      <c r="D11" t="s">
        <v>8</v>
      </c>
      <c r="F11" s="17" t="s">
        <v>21</v>
      </c>
      <c r="G11" s="2">
        <v>4</v>
      </c>
      <c r="H11" s="43" t="s">
        <v>9</v>
      </c>
      <c r="I11" s="2">
        <v>29</v>
      </c>
      <c r="L11" s="3" t="s">
        <v>55</v>
      </c>
      <c r="M11" s="28" t="s">
        <v>52</v>
      </c>
      <c r="N11" s="2" t="s">
        <v>9</v>
      </c>
      <c r="O11" s="34" t="s">
        <v>50</v>
      </c>
    </row>
    <row r="12" spans="1:15" x14ac:dyDescent="0.3">
      <c r="A12">
        <v>11</v>
      </c>
      <c r="B12" s="6" t="s">
        <v>106</v>
      </c>
      <c r="C12" t="s">
        <v>156</v>
      </c>
      <c r="D12" t="s">
        <v>8</v>
      </c>
      <c r="F12" s="17" t="s">
        <v>22</v>
      </c>
      <c r="G12" s="9">
        <v>16</v>
      </c>
      <c r="H12" s="43" t="s">
        <v>9</v>
      </c>
      <c r="I12" s="2">
        <v>10</v>
      </c>
    </row>
    <row r="13" spans="1:15" x14ac:dyDescent="0.3">
      <c r="A13">
        <v>12</v>
      </c>
      <c r="B13" s="6" t="s">
        <v>98</v>
      </c>
      <c r="C13" t="s">
        <v>156</v>
      </c>
      <c r="D13" t="s">
        <v>8</v>
      </c>
      <c r="F13" s="17" t="s">
        <v>23</v>
      </c>
      <c r="G13" s="2">
        <v>14</v>
      </c>
      <c r="H13" s="43" t="s">
        <v>9</v>
      </c>
      <c r="I13" s="2">
        <v>28</v>
      </c>
      <c r="L13" s="3"/>
    </row>
    <row r="14" spans="1:15" x14ac:dyDescent="0.3">
      <c r="A14">
        <v>13</v>
      </c>
      <c r="B14" s="6" t="s">
        <v>105</v>
      </c>
      <c r="C14" t="s">
        <v>156</v>
      </c>
      <c r="D14" t="s">
        <v>8</v>
      </c>
      <c r="F14" s="17" t="s">
        <v>24</v>
      </c>
      <c r="G14" s="2">
        <v>15</v>
      </c>
      <c r="H14" s="43" t="s">
        <v>9</v>
      </c>
      <c r="I14" s="2">
        <v>21</v>
      </c>
    </row>
    <row r="15" spans="1:15" x14ac:dyDescent="0.3">
      <c r="A15">
        <v>14</v>
      </c>
      <c r="B15" s="6" t="s">
        <v>101</v>
      </c>
      <c r="C15" t="s">
        <v>156</v>
      </c>
      <c r="D15" t="s">
        <v>8</v>
      </c>
      <c r="F15" s="17" t="s">
        <v>25</v>
      </c>
      <c r="G15" s="43">
        <v>25</v>
      </c>
      <c r="H15" s="43" t="s">
        <v>9</v>
      </c>
      <c r="I15" s="2">
        <v>24</v>
      </c>
      <c r="L15" s="54" t="s">
        <v>58</v>
      </c>
      <c r="M15" s="55"/>
    </row>
    <row r="16" spans="1:15" x14ac:dyDescent="0.3">
      <c r="A16">
        <v>15</v>
      </c>
      <c r="B16" s="6" t="s">
        <v>114</v>
      </c>
      <c r="C16" t="s">
        <v>156</v>
      </c>
      <c r="D16" t="s">
        <v>8</v>
      </c>
      <c r="F16" s="13"/>
      <c r="G16" s="26"/>
      <c r="I16" s="26"/>
      <c r="L16" s="3" t="s">
        <v>56</v>
      </c>
      <c r="M16" s="11"/>
      <c r="N16" s="2" t="s">
        <v>9</v>
      </c>
      <c r="O16" s="11"/>
    </row>
    <row r="17" spans="1:9" x14ac:dyDescent="0.3">
      <c r="A17">
        <v>16</v>
      </c>
      <c r="B17" s="6" t="s">
        <v>111</v>
      </c>
      <c r="C17" t="s">
        <v>156</v>
      </c>
      <c r="D17" t="s">
        <v>8</v>
      </c>
      <c r="F17" s="46" t="s">
        <v>151</v>
      </c>
      <c r="G17" s="47"/>
      <c r="H17" s="43"/>
      <c r="I17" s="26"/>
    </row>
    <row r="18" spans="1:9" x14ac:dyDescent="0.3">
      <c r="A18">
        <v>17</v>
      </c>
      <c r="B18" s="6" t="s">
        <v>112</v>
      </c>
      <c r="C18" t="s">
        <v>156</v>
      </c>
      <c r="D18" t="s">
        <v>8</v>
      </c>
      <c r="F18" s="42" t="s">
        <v>26</v>
      </c>
      <c r="G18" s="43" t="s">
        <v>16</v>
      </c>
      <c r="H18" s="43" t="s">
        <v>9</v>
      </c>
      <c r="I18" s="26" t="s">
        <v>18</v>
      </c>
    </row>
    <row r="19" spans="1:9" x14ac:dyDescent="0.3">
      <c r="A19">
        <v>18</v>
      </c>
      <c r="B19" s="6" t="s">
        <v>91</v>
      </c>
      <c r="C19" t="s">
        <v>156</v>
      </c>
      <c r="D19" t="s">
        <v>8</v>
      </c>
      <c r="F19" s="42" t="s">
        <v>27</v>
      </c>
      <c r="G19" s="43" t="s">
        <v>25</v>
      </c>
      <c r="H19" s="43" t="s">
        <v>9</v>
      </c>
      <c r="I19" s="26" t="s">
        <v>14</v>
      </c>
    </row>
    <row r="20" spans="1:9" x14ac:dyDescent="0.3">
      <c r="A20">
        <v>19</v>
      </c>
      <c r="B20" s="6" t="s">
        <v>77</v>
      </c>
      <c r="C20" t="s">
        <v>157</v>
      </c>
      <c r="D20" t="s">
        <v>8</v>
      </c>
      <c r="F20" s="42" t="s">
        <v>28</v>
      </c>
      <c r="G20" s="43" t="s">
        <v>17</v>
      </c>
      <c r="H20" s="43" t="s">
        <v>9</v>
      </c>
      <c r="I20" s="15">
        <v>7</v>
      </c>
    </row>
    <row r="21" spans="1:9" x14ac:dyDescent="0.3">
      <c r="A21">
        <v>20</v>
      </c>
      <c r="B21" t="s">
        <v>74</v>
      </c>
      <c r="C21" t="s">
        <v>157</v>
      </c>
      <c r="D21" t="s">
        <v>8</v>
      </c>
      <c r="F21" s="42" t="s">
        <v>29</v>
      </c>
      <c r="G21" s="43" t="s">
        <v>12</v>
      </c>
      <c r="H21" s="43" t="s">
        <v>9</v>
      </c>
      <c r="I21" s="26" t="s">
        <v>23</v>
      </c>
    </row>
    <row r="22" spans="1:9" x14ac:dyDescent="0.3">
      <c r="A22">
        <v>21</v>
      </c>
      <c r="B22" s="6" t="s">
        <v>71</v>
      </c>
      <c r="C22" t="s">
        <v>157</v>
      </c>
      <c r="D22" t="s">
        <v>8</v>
      </c>
      <c r="F22" s="42" t="s">
        <v>30</v>
      </c>
      <c r="G22" s="43">
        <v>2</v>
      </c>
      <c r="H22" s="43" t="s">
        <v>9</v>
      </c>
      <c r="I22" s="26" t="s">
        <v>19</v>
      </c>
    </row>
    <row r="23" spans="1:9" x14ac:dyDescent="0.3">
      <c r="A23">
        <v>22</v>
      </c>
      <c r="B23" t="s">
        <v>75</v>
      </c>
      <c r="C23" t="s">
        <v>157</v>
      </c>
      <c r="D23" t="s">
        <v>8</v>
      </c>
      <c r="F23" s="42" t="s">
        <v>32</v>
      </c>
      <c r="G23" s="43" t="s">
        <v>22</v>
      </c>
      <c r="H23" s="43" t="s">
        <v>9</v>
      </c>
      <c r="I23" s="26" t="s">
        <v>15</v>
      </c>
    </row>
    <row r="24" spans="1:9" x14ac:dyDescent="0.3">
      <c r="A24">
        <v>23</v>
      </c>
      <c r="B24" t="s">
        <v>131</v>
      </c>
      <c r="C24" t="s">
        <v>157</v>
      </c>
      <c r="D24" t="s">
        <v>8</v>
      </c>
      <c r="F24" s="42" t="s">
        <v>31</v>
      </c>
      <c r="G24" s="43" t="s">
        <v>20</v>
      </c>
      <c r="H24" s="43" t="s">
        <v>9</v>
      </c>
      <c r="I24" s="2" t="s">
        <v>24</v>
      </c>
    </row>
    <row r="25" spans="1:9" x14ac:dyDescent="0.3">
      <c r="A25">
        <v>24</v>
      </c>
      <c r="B25" s="6" t="s">
        <v>146</v>
      </c>
      <c r="C25" t="s">
        <v>157</v>
      </c>
      <c r="D25" t="s">
        <v>8</v>
      </c>
      <c r="F25" s="42" t="s">
        <v>33</v>
      </c>
      <c r="G25" s="43" t="s">
        <v>13</v>
      </c>
      <c r="H25" s="43" t="s">
        <v>9</v>
      </c>
      <c r="I25" s="2" t="s">
        <v>21</v>
      </c>
    </row>
    <row r="26" spans="1:9" x14ac:dyDescent="0.3">
      <c r="A26">
        <v>25</v>
      </c>
      <c r="B26" s="6" t="s">
        <v>65</v>
      </c>
      <c r="C26" t="s">
        <v>157</v>
      </c>
      <c r="D26" t="s">
        <v>8</v>
      </c>
    </row>
    <row r="27" spans="1:9" x14ac:dyDescent="0.3">
      <c r="A27">
        <v>26</v>
      </c>
      <c r="B27" t="s">
        <v>59</v>
      </c>
      <c r="C27" t="s">
        <v>157</v>
      </c>
      <c r="D27" t="s">
        <v>8</v>
      </c>
      <c r="F27" s="16"/>
    </row>
    <row r="28" spans="1:9" x14ac:dyDescent="0.3">
      <c r="A28">
        <v>27</v>
      </c>
      <c r="B28" t="s">
        <v>76</v>
      </c>
      <c r="C28" t="s">
        <v>157</v>
      </c>
      <c r="D28" t="s">
        <v>8</v>
      </c>
      <c r="G28" s="9"/>
      <c r="I28" s="9"/>
    </row>
    <row r="29" spans="1:9" x14ac:dyDescent="0.3">
      <c r="A29">
        <v>28</v>
      </c>
      <c r="B29" s="6" t="s">
        <v>79</v>
      </c>
      <c r="C29" t="s">
        <v>157</v>
      </c>
      <c r="D29" t="s">
        <v>8</v>
      </c>
      <c r="G29" s="9"/>
      <c r="I29" s="9"/>
    </row>
    <row r="30" spans="1:9" x14ac:dyDescent="0.3">
      <c r="A30">
        <v>29</v>
      </c>
      <c r="B30" s="6" t="s">
        <v>129</v>
      </c>
      <c r="C30" t="s">
        <v>157</v>
      </c>
      <c r="D30" t="s">
        <v>8</v>
      </c>
      <c r="G30" s="9"/>
      <c r="I30" s="9"/>
    </row>
    <row r="31" spans="1:9" x14ac:dyDescent="0.3">
      <c r="A31">
        <v>30</v>
      </c>
      <c r="B31" t="s">
        <v>73</v>
      </c>
      <c r="C31" t="s">
        <v>157</v>
      </c>
      <c r="D31" t="s">
        <v>8</v>
      </c>
      <c r="G31" s="9"/>
      <c r="I31" s="9"/>
    </row>
    <row r="32" spans="1:9" x14ac:dyDescent="0.3">
      <c r="G32" s="9"/>
      <c r="I32" s="9"/>
    </row>
    <row r="33" spans="2:9" x14ac:dyDescent="0.3">
      <c r="G33" s="9"/>
      <c r="I33" s="9"/>
    </row>
    <row r="34" spans="2:9" x14ac:dyDescent="0.3">
      <c r="G34" s="9"/>
      <c r="I34" s="9"/>
    </row>
    <row r="35" spans="2:9" x14ac:dyDescent="0.3">
      <c r="B35" s="6"/>
      <c r="G35" s="9"/>
      <c r="I35" s="9"/>
    </row>
    <row r="37" spans="2:9" x14ac:dyDescent="0.3">
      <c r="B37" s="6"/>
    </row>
    <row r="38" spans="2:9" x14ac:dyDescent="0.3">
      <c r="B38" s="6"/>
    </row>
    <row r="40" spans="2:9" x14ac:dyDescent="0.3">
      <c r="B40" s="6"/>
    </row>
    <row r="41" spans="2:9" x14ac:dyDescent="0.3">
      <c r="B41" s="6"/>
    </row>
    <row r="42" spans="2:9" x14ac:dyDescent="0.3">
      <c r="B42" s="6"/>
    </row>
    <row r="44" spans="2:9" x14ac:dyDescent="0.3">
      <c r="B44" s="6"/>
    </row>
    <row r="45" spans="2:9" x14ac:dyDescent="0.3">
      <c r="B45" s="6"/>
    </row>
    <row r="49" spans="2:2" x14ac:dyDescent="0.3">
      <c r="B49" s="6"/>
    </row>
    <row r="50" spans="2:2" x14ac:dyDescent="0.3">
      <c r="B50" s="6"/>
    </row>
  </sheetData>
  <sheetProtection selectLockedCells="1"/>
  <mergeCells count="2">
    <mergeCell ref="L15:M15"/>
    <mergeCell ref="L9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U12 by Code</vt:lpstr>
      <vt:lpstr>U12 by Team</vt:lpstr>
      <vt:lpstr>U13 by Code</vt:lpstr>
      <vt:lpstr>U13 by Team</vt:lpstr>
      <vt:lpstr>U14 by Code</vt:lpstr>
      <vt:lpstr>U14 by Team</vt:lpstr>
      <vt:lpstr>U15 by Code</vt:lpstr>
      <vt:lpstr>U15 by Team</vt:lpstr>
      <vt:lpstr>U16 by Code</vt:lpstr>
      <vt:lpstr>U16 by Team</vt:lpstr>
    </vt:vector>
  </TitlesOfParts>
  <Company>Schneider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</dc:creator>
  <cp:lastModifiedBy>Mark Neate</cp:lastModifiedBy>
  <cp:lastPrinted>2012-09-04T21:17:14Z</cp:lastPrinted>
  <dcterms:created xsi:type="dcterms:W3CDTF">2012-08-28T22:20:55Z</dcterms:created>
  <dcterms:modified xsi:type="dcterms:W3CDTF">2017-04-02T22:36:18Z</dcterms:modified>
</cp:coreProperties>
</file>